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K 2022\LK Inspektorat 2022 fix\New folder\"/>
    </mc:Choice>
  </mc:AlternateContent>
  <xr:revisionPtr revIDLastSave="0" documentId="13_ncr:1_{EA9E1D1F-CE98-4AFD-BDEE-50950FA6BF84}" xr6:coauthVersionLast="47" xr6:coauthVersionMax="47" xr10:uidLastSave="{00000000-0000-0000-0000-000000000000}"/>
  <bookViews>
    <workbookView minimized="1" xWindow="585" yWindow="345" windowWidth="20250" windowHeight="11070" activeTab="1" xr2:uid="{B8702469-566C-4188-B36C-C6698BC74162}"/>
  </bookViews>
  <sheets>
    <sheet name="penyusutan" sheetId="7" r:id="rId1"/>
    <sheet name="Neraca 2022" sheetId="4" r:id="rId2"/>
    <sheet name="LO 2022" sheetId="6" r:id="rId3"/>
    <sheet name="lRA" sheetId="5" r:id="rId4"/>
    <sheet name="LPE 2022" sheetId="2" r:id="rId5"/>
    <sheet name="Sheet3" sheetId="3" r:id="rId6"/>
    <sheet name="Sheet1" sheetId="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OLE_LINK1" localSheetId="2">'LO 2022'!$E$40</definedName>
    <definedName name="_xlnm.Print_Area" localSheetId="2">'LO 2022'!$A$1:$F$86</definedName>
    <definedName name="_xlnm.Print_Area" localSheetId="3">lRA!$A$1:$H$97</definedName>
    <definedName name="_xlnm.Print_Area" localSheetId="1">'Neraca 2022'!$A$1:$F$97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6" l="1"/>
  <c r="E63" i="4"/>
  <c r="E64" i="4"/>
  <c r="F51" i="4"/>
  <c r="E51" i="4"/>
  <c r="AB21" i="7"/>
  <c r="E524" i="6"/>
  <c r="E517" i="6"/>
  <c r="E503" i="6"/>
  <c r="E487" i="6"/>
  <c r="E486" i="6"/>
  <c r="E485" i="6"/>
  <c r="E505" i="6" s="1"/>
  <c r="E480" i="6"/>
  <c r="E472" i="6"/>
  <c r="E467" i="6"/>
  <c r="E462" i="6"/>
  <c r="E473" i="6" s="1"/>
  <c r="E454" i="6"/>
  <c r="F427" i="6"/>
  <c r="E412" i="6"/>
  <c r="E427" i="6" s="1"/>
  <c r="E436" i="6" s="1"/>
  <c r="F386" i="6"/>
  <c r="F441" i="6" s="1"/>
  <c r="E386" i="6"/>
  <c r="E441" i="6" s="1"/>
  <c r="E358" i="6"/>
  <c r="E342" i="6"/>
  <c r="E341" i="6"/>
  <c r="E340" i="6"/>
  <c r="E75" i="6"/>
  <c r="E66" i="6"/>
  <c r="F44" i="6"/>
  <c r="E42" i="6"/>
  <c r="E41" i="6"/>
  <c r="E57" i="6" s="1"/>
  <c r="F40" i="6"/>
  <c r="F57" i="6" s="1"/>
  <c r="F67" i="6" s="1"/>
  <c r="E36" i="6"/>
  <c r="E30" i="6"/>
  <c r="E26" i="6"/>
  <c r="E22" i="6"/>
  <c r="F15" i="6"/>
  <c r="F76" i="6" s="1"/>
  <c r="E15" i="6"/>
  <c r="E9" i="6"/>
  <c r="E37" i="6" s="1"/>
  <c r="E59" i="6" s="1"/>
  <c r="E67" i="6" s="1"/>
  <c r="H54" i="5"/>
  <c r="F54" i="5"/>
  <c r="E54" i="5"/>
  <c r="H46" i="5"/>
  <c r="F46" i="5"/>
  <c r="E46" i="5"/>
  <c r="J42" i="5"/>
  <c r="G42" i="5"/>
  <c r="J41" i="5"/>
  <c r="J46" i="5" s="1"/>
  <c r="G41" i="5"/>
  <c r="H16" i="5"/>
  <c r="F16" i="5"/>
  <c r="E16" i="5"/>
  <c r="E407" i="4"/>
  <c r="E401" i="4"/>
  <c r="E399" i="4"/>
  <c r="E408" i="4" s="1"/>
  <c r="E389" i="4"/>
  <c r="E388" i="4"/>
  <c r="E384" i="4"/>
  <c r="E374" i="4"/>
  <c r="E373" i="4"/>
  <c r="E371" i="4"/>
  <c r="E366" i="4"/>
  <c r="E370" i="4" s="1"/>
  <c r="E362" i="4"/>
  <c r="E360" i="4"/>
  <c r="E357" i="4"/>
  <c r="E356" i="4"/>
  <c r="E361" i="4" s="1"/>
  <c r="E348" i="4"/>
  <c r="E347" i="4"/>
  <c r="E335" i="4"/>
  <c r="E334" i="4"/>
  <c r="E331" i="4"/>
  <c r="E328" i="4"/>
  <c r="E325" i="4"/>
  <c r="E322" i="4"/>
  <c r="E345" i="4" s="1"/>
  <c r="E385" i="4" s="1"/>
  <c r="E411" i="4" s="1"/>
  <c r="E410" i="4" s="1"/>
  <c r="E412" i="4" s="1"/>
  <c r="E311" i="4"/>
  <c r="E310" i="4"/>
  <c r="D105" i="4"/>
  <c r="F80" i="4"/>
  <c r="E80" i="4"/>
  <c r="F73" i="4"/>
  <c r="E73" i="4"/>
  <c r="F63" i="4"/>
  <c r="E45" i="4"/>
  <c r="F27" i="4"/>
  <c r="E27" i="4"/>
  <c r="H9" i="4"/>
  <c r="E21" i="3"/>
  <c r="D19" i="3"/>
  <c r="E11" i="3"/>
  <c r="E20" i="3" s="1"/>
  <c r="D11" i="3"/>
  <c r="D19" i="2"/>
  <c r="E11" i="2"/>
  <c r="E20" i="2" s="1"/>
  <c r="D11" i="2"/>
  <c r="D9" i="2"/>
  <c r="E76" i="6" l="1"/>
  <c r="D10" i="2"/>
  <c r="D20" i="2" s="1"/>
  <c r="E482" i="6"/>
  <c r="E507" i="6" s="1"/>
  <c r="E519" i="6" s="1"/>
  <c r="E526" i="6" s="1"/>
  <c r="G46" i="5"/>
  <c r="E58" i="5"/>
  <c r="E69" i="5" s="1"/>
  <c r="E70" i="5" s="1"/>
  <c r="E88" i="5" s="1"/>
  <c r="F58" i="5"/>
  <c r="H58" i="5"/>
  <c r="H69" i="5" s="1"/>
  <c r="H70" i="5" s="1"/>
  <c r="H88" i="5" s="1"/>
  <c r="F64" i="4"/>
  <c r="E81" i="4"/>
  <c r="F81" i="4"/>
  <c r="E414" i="4"/>
  <c r="F69" i="5" l="1"/>
  <c r="G58" i="5"/>
  <c r="F83" i="4"/>
  <c r="F85" i="4" s="1"/>
  <c r="F87" i="4" s="1"/>
  <c r="C106" i="4"/>
  <c r="E83" i="4"/>
  <c r="F70" i="5" l="1"/>
  <c r="F88" i="5" s="1"/>
  <c r="G88" i="5" s="1"/>
  <c r="G69" i="5"/>
  <c r="G70" i="5" s="1"/>
  <c r="C110" i="4"/>
  <c r="E85" i="4"/>
  <c r="E87" i="4" s="1"/>
  <c r="C105" i="4" s="1"/>
  <c r="C107" i="4" l="1"/>
  <c r="E105" i="4"/>
  <c r="D10" i="3"/>
  <c r="C109" i="4" l="1"/>
  <c r="C11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D19" authorId="0" shapeId="0" xr:uid="{38E7BCE8-130C-4E9B-8F7D-8DB938230A6A}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155…….
Merupakan saldo kas di bendahara</t>
        </r>
      </text>
    </comment>
  </commentList>
</comments>
</file>

<file path=xl/sharedStrings.xml><?xml version="1.0" encoding="utf-8"?>
<sst xmlns="http://schemas.openxmlformats.org/spreadsheetml/2006/main" count="621" uniqueCount="426">
  <si>
    <t xml:space="preserve">IV. LAPORAN PERUBAHAN EKUITAS </t>
  </si>
  <si>
    <t>PEMERINTAH KABUPATEN BANGKA BARAT</t>
  </si>
  <si>
    <t>INSPEKTORAT DAERAH</t>
  </si>
  <si>
    <t xml:space="preserve">LAPORAN PERUBAHAN EKUITAS </t>
  </si>
  <si>
    <t>UNTUK PERIODE PER 31 DESEMBER 2022 DAN 2021</t>
  </si>
  <si>
    <t>NO</t>
  </si>
  <si>
    <t>URAIAN</t>
  </si>
  <si>
    <t>CATATAN</t>
  </si>
  <si>
    <t>Per 31 Desember 2022</t>
  </si>
  <si>
    <t>EKUITAS AWAL</t>
  </si>
  <si>
    <t>D.1</t>
  </si>
  <si>
    <t>SURPLUS/DEFISIT LO</t>
  </si>
  <si>
    <t>D.2</t>
  </si>
  <si>
    <t>DAMPAK KUMULATIF PERUBAHAN KEBIJAKAN/KESALAHAN MENDASAR (a s.d e)</t>
  </si>
  <si>
    <t>a. Penyisihan Piutang Pajak</t>
  </si>
  <si>
    <t>b. Penyesuaian Akumulasi Penyusutan dan Amortisasi</t>
  </si>
  <si>
    <t>c. Penyesuaian Aset Dibawah Kapitalisasi</t>
  </si>
  <si>
    <t>d. Koreksi Nilai Persediaan</t>
  </si>
  <si>
    <t>e. Selisih Revaluasi Aset Tetap</t>
  </si>
  <si>
    <t>f. Lain-lain</t>
  </si>
  <si>
    <t>g. Koreksi Ekuitas Lainnya</t>
  </si>
  <si>
    <t>h. Kewajiban yang Harus di Konsolidasikan</t>
  </si>
  <si>
    <t>EKUITAS AKHIR</t>
  </si>
  <si>
    <t>D.3</t>
  </si>
  <si>
    <t>Muntok, 31 Desember 2022</t>
  </si>
  <si>
    <t>INSPEKTUR DAERAH</t>
  </si>
  <si>
    <t>KABUPATEN BANGKA BARAT</t>
  </si>
  <si>
    <t>FACHRIANSYAH, S.IP.,M.Si</t>
  </si>
  <si>
    <t>NIP 197002201990031004</t>
  </si>
  <si>
    <t>I. NERACA</t>
  </si>
  <si>
    <t xml:space="preserve">NERACA </t>
  </si>
  <si>
    <t>(Dalam Rupiah)</t>
  </si>
  <si>
    <t>ASET</t>
  </si>
  <si>
    <t>ASET LANCAR</t>
  </si>
  <si>
    <t>Kas di Kas Daerah</t>
  </si>
  <si>
    <t>Kas di Bendahara JKN</t>
  </si>
  <si>
    <t>Kas di Bendahara Pengeluaran</t>
  </si>
  <si>
    <t>B.1</t>
  </si>
  <si>
    <t xml:space="preserve">Kas di Bendahara Penerimaan </t>
  </si>
  <si>
    <t>Kas di Bendahara BOS</t>
  </si>
  <si>
    <t>Kas di Bendahra BLUD</t>
  </si>
  <si>
    <t>Investasi Jangka Pendek</t>
  </si>
  <si>
    <t>Piutang Pajak Daerah</t>
  </si>
  <si>
    <t>Piutang Retribusi Daerah</t>
  </si>
  <si>
    <t>Piutang Bagi Hasil/Bagi Pajak Provinsi</t>
  </si>
  <si>
    <t>Belanja Dibayar di Muka</t>
  </si>
  <si>
    <t xml:space="preserve">Bagian Lancar Tagihan Penjualan Angsuran </t>
  </si>
  <si>
    <t>Bagian Lancar Pinjaman Dana dan Perkuatan Modal Masyarakat</t>
  </si>
  <si>
    <t>Bagian Lancar TP/TGR</t>
  </si>
  <si>
    <t>Piutang Lainnya</t>
  </si>
  <si>
    <t xml:space="preserve">Penyisihan Piutang Tak Tertagih </t>
  </si>
  <si>
    <t>Persediaan</t>
  </si>
  <si>
    <t>B.2</t>
  </si>
  <si>
    <t xml:space="preserve">        Jumlah Aset Lancar (3s.d19)</t>
  </si>
  <si>
    <t>INVESTASI JANGKA PANJANG</t>
  </si>
  <si>
    <t>INVESATASI NON PERMANEN</t>
  </si>
  <si>
    <t>Pinjaman Kepada Perusahaan Negara</t>
  </si>
  <si>
    <t>Pinjaman Kepada Perusahaan Daerah</t>
  </si>
  <si>
    <t>Pinjaman Kepada Pemerintah Daerah Lainnya</t>
  </si>
  <si>
    <t>Investasi dalam Surat Utang Negara</t>
  </si>
  <si>
    <t>Investasi Dana Perkuatan Modal Masyarakat</t>
  </si>
  <si>
    <t>Investasi dalam Proyek Pembangunan</t>
  </si>
  <si>
    <t>Investasi Non Permanen Lainnya</t>
  </si>
  <si>
    <t xml:space="preserve">        Jumlah Investasi Non Permanen (23s.d 27)</t>
  </si>
  <si>
    <t>INVESTASI PERMANEN</t>
  </si>
  <si>
    <t>Pernyertaan Modal Pemerintah Daerah</t>
  </si>
  <si>
    <t>Investasi Permanen Lainnya</t>
  </si>
  <si>
    <t xml:space="preserve">        Jumlah Investasi Permanen  (32 s.d 33)</t>
  </si>
  <si>
    <t>Jumlah Investasi Jangka Panjang (30+34)</t>
  </si>
  <si>
    <t>ASET TETAP</t>
  </si>
  <si>
    <t>Tanah</t>
  </si>
  <si>
    <t>Peralatan dan Mesin</t>
  </si>
  <si>
    <t>B.3</t>
  </si>
  <si>
    <t>Gedung dan Bangunan</t>
  </si>
  <si>
    <t>B.4</t>
  </si>
  <si>
    <t>Jalan, Irigasi, dan Jaringan</t>
  </si>
  <si>
    <t>B.5</t>
  </si>
  <si>
    <t>Aset Tetap Lainnya</t>
  </si>
  <si>
    <t>B.6</t>
  </si>
  <si>
    <t>Konstruksi dalam pengerjaan</t>
  </si>
  <si>
    <t>Akumulasi Penyusutan Aset Tetap</t>
  </si>
  <si>
    <t xml:space="preserve">        Jumlah Aset Tetap (37 s.d 43)</t>
  </si>
  <si>
    <t>DANA CADANGAN</t>
  </si>
  <si>
    <t>Dana Cadangan</t>
  </si>
  <si>
    <t xml:space="preserve">        Jumlah Dana Cadangan (46)</t>
  </si>
  <si>
    <t>ASET LAINNYA</t>
  </si>
  <si>
    <t>Tagihan Penjualan Angsuran</t>
  </si>
  <si>
    <t>Tuntutan Pembendaharaan</t>
  </si>
  <si>
    <t>Tuntutan Ganti Kerugian</t>
  </si>
  <si>
    <t>Kemitraan Dengan Pihak Ketiga</t>
  </si>
  <si>
    <t>Aset Tidak Berwujud</t>
  </si>
  <si>
    <t>Aset Lain-Lain</t>
  </si>
  <si>
    <t>B.7</t>
  </si>
  <si>
    <t>Akumulasi Penyusutan Aset Lain-Lain</t>
  </si>
  <si>
    <t xml:space="preserve">        Jumlah Aset Lainnya (49s.d56)</t>
  </si>
  <si>
    <t>JUMLAH ASET (20+30+35+44+47+57)</t>
  </si>
  <si>
    <t>KEWAJIBAN</t>
  </si>
  <si>
    <t>KEWAJIBAN JANGKA PENDEK</t>
  </si>
  <si>
    <t>Utang Perhitungan Pihak Ketiga (PFK)</t>
  </si>
  <si>
    <t>Utang Bunga</t>
  </si>
  <si>
    <t>Bagian Lancar Utang Jangka Panjang</t>
  </si>
  <si>
    <t>Pendapatan Diterima di Muka</t>
  </si>
  <si>
    <t>Utang Belanja</t>
  </si>
  <si>
    <t>B.9</t>
  </si>
  <si>
    <t>Utang Jangka Pendek Lainnya</t>
  </si>
  <si>
    <t>Jumlah Kewajiban Jangka Pendek (61s.d66)</t>
  </si>
  <si>
    <t>KEWAJIBAN JANGKA PANJANG</t>
  </si>
  <si>
    <t>Utang Dalam Negeri-Pemerintah Pusat</t>
  </si>
  <si>
    <t>Utang Dalam Negeri-Pemerintah Daerah Lainnya</t>
  </si>
  <si>
    <t>Utang Dalam Negeri-Lembaga Keuangan Bank</t>
  </si>
  <si>
    <t>Utang Kontijensi (jaminan Reklamasi)</t>
  </si>
  <si>
    <t>Utang Jangka Panjang Lainnya</t>
  </si>
  <si>
    <t>Jumlah Kewajiban Jangka Pendek (69 s.d 73)</t>
  </si>
  <si>
    <t>JUMLAH KEWAJIBAN (67+74)</t>
  </si>
  <si>
    <t>EKUITAS</t>
  </si>
  <si>
    <t xml:space="preserve">          EKUITAS</t>
  </si>
  <si>
    <t>B.10</t>
  </si>
  <si>
    <t>JUMLAH EKUITAS (83S.D92)</t>
  </si>
  <si>
    <t xml:space="preserve">JUMLAH KEWAJIBAN DAN EKUITAS </t>
  </si>
  <si>
    <t xml:space="preserve">     ASET LANCAR</t>
  </si>
  <si>
    <t xml:space="preserve">          Kas di Kas Daerah</t>
  </si>
  <si>
    <t xml:space="preserve">          Kas di Bendahara JKN</t>
  </si>
  <si>
    <t xml:space="preserve">          Kas di Bendahara Pengeluaran</t>
  </si>
  <si>
    <t xml:space="preserve">          Kas di Bendahara Penerimaan </t>
  </si>
  <si>
    <t xml:space="preserve">          Kas di Bendahara Dana BOS</t>
  </si>
  <si>
    <t xml:space="preserve">          Kas Lainnya di Sekolah</t>
  </si>
  <si>
    <t xml:space="preserve">          Kas di Bendahara BLUD</t>
  </si>
  <si>
    <t xml:space="preserve">          Investasi Jangka Pendek</t>
  </si>
  <si>
    <t xml:space="preserve">          Piutang Pajak </t>
  </si>
  <si>
    <t xml:space="preserve">          Penyisihan Piutang Pajak</t>
  </si>
  <si>
    <t xml:space="preserve">          Piutang Pajak Netto </t>
  </si>
  <si>
    <t xml:space="preserve">          Piutang Retribusi</t>
  </si>
  <si>
    <t xml:space="preserve">          Penyisihan Piutang Retribusi</t>
  </si>
  <si>
    <t xml:space="preserve">          Piutang Retribusi Netto</t>
  </si>
  <si>
    <t xml:space="preserve">          Piutang Dana Bagi Hasil/ Bagi Hasil Pajak Provinsi </t>
  </si>
  <si>
    <t xml:space="preserve">          Penyisihan Piutang Dana Bagi Hasil/ Bagi Hasil Pajak Provinsi</t>
  </si>
  <si>
    <t xml:space="preserve">          Piutang Dana Bagi Hasil/ Bagi Hasil Pajak Provinsi Netto</t>
  </si>
  <si>
    <t xml:space="preserve">          Bagian Lancar Pinjaman Dana Perkuatan Modal Masyarakat</t>
  </si>
  <si>
    <t xml:space="preserve">          Penyisihan  Bagian Lancar Pinjaman Dana Perkuatan Modal Masyarakat</t>
  </si>
  <si>
    <t xml:space="preserve">          Bagian Lancar Pinjaman Dana Perkuatan Modal Masyarakat Netto</t>
  </si>
  <si>
    <t xml:space="preserve">          Piutang Lainnya</t>
  </si>
  <si>
    <t xml:space="preserve">          Penyisihan Piutang Lainnya</t>
  </si>
  <si>
    <t xml:space="preserve">          Piutang Lainnya Netto</t>
  </si>
  <si>
    <t xml:space="preserve">          Persediaan</t>
  </si>
  <si>
    <t xml:space="preserve">         ATK/CETAKAN/MAKMIN/KUPON/BLANKO/ALAT DAN BAHAN PEMBERSIH</t>
  </si>
  <si>
    <t xml:space="preserve">         OBAT - OBATAN /REAGEN/ ALAT KEDOKTERAN HEWAN</t>
  </si>
  <si>
    <t xml:space="preserve">         IMPLANT/KIE</t>
  </si>
  <si>
    <t xml:space="preserve">         BARANG PERCONTOHAN</t>
  </si>
  <si>
    <t xml:space="preserve">         BIBIT TANAMAN</t>
  </si>
  <si>
    <t xml:space="preserve">         TANAH</t>
  </si>
  <si>
    <t xml:space="preserve">         BAHAN MATERIAL/ BAHAN BANTUAN</t>
  </si>
  <si>
    <t xml:space="preserve">         HEWAN TERNAK</t>
  </si>
  <si>
    <t xml:space="preserve">         BARANG INVENTARIS</t>
  </si>
  <si>
    <t xml:space="preserve">Jumlah Aset Lancar </t>
  </si>
  <si>
    <t xml:space="preserve">     Investasi Non-Permanen</t>
  </si>
  <si>
    <t xml:space="preserve">          Pinjaman Kepada Perusahaan Negara</t>
  </si>
  <si>
    <t xml:space="preserve">          Pinjaman Kepada Perusahaan Daerah</t>
  </si>
  <si>
    <t xml:space="preserve">          Pinjaman Kepada Pemerintah Daerah Lainnya</t>
  </si>
  <si>
    <t xml:space="preserve">          Investasi dalam Surat Utang Negara</t>
  </si>
  <si>
    <t xml:space="preserve">          Investasi Dana  Perkuatan Modal Masyarakat</t>
  </si>
  <si>
    <t xml:space="preserve">          Investasi dalam Proyek Pembangunan</t>
  </si>
  <si>
    <t xml:space="preserve">          Investasi Non Permanen Lainnya </t>
  </si>
  <si>
    <t xml:space="preserve">          Jumlah Investasi Non Permanen </t>
  </si>
  <si>
    <t xml:space="preserve">     Investasi Permanen </t>
  </si>
  <si>
    <t xml:space="preserve">          Penyertaan Modal Pemerintah Daerah</t>
  </si>
  <si>
    <t xml:space="preserve">          Investasi Permanen Lainnya</t>
  </si>
  <si>
    <t xml:space="preserve">          Jumlah Investasi Permanen </t>
  </si>
  <si>
    <t xml:space="preserve">Jumlah Investasi Jangka Panjang </t>
  </si>
  <si>
    <t>ASET  TETAP</t>
  </si>
  <si>
    <t xml:space="preserve">          Tanah</t>
  </si>
  <si>
    <t xml:space="preserve">          Peralatan dan Mesin</t>
  </si>
  <si>
    <t xml:space="preserve">          Gedung dan Bangunan</t>
  </si>
  <si>
    <t xml:space="preserve">          Jalan, Irigasi dan Jaringan</t>
  </si>
  <si>
    <t xml:space="preserve">          Aset Tetap Lainnya</t>
  </si>
  <si>
    <t xml:space="preserve">          Konstruksi Dalam Pengerjaan</t>
  </si>
  <si>
    <t xml:space="preserve">          Akumulasi Penyusutan Aset Tetap</t>
  </si>
  <si>
    <t xml:space="preserve">Jumlah Aset Tetap </t>
  </si>
  <si>
    <t xml:space="preserve">         Dana Cadangan</t>
  </si>
  <si>
    <t xml:space="preserve">Jumlah Dana Cadangan </t>
  </si>
  <si>
    <t xml:space="preserve">         Tagihan Penjualan Angsuran</t>
  </si>
  <si>
    <t xml:space="preserve">         Tuntutan Perbendaharaan</t>
  </si>
  <si>
    <t xml:space="preserve">         Tuntutan Ganti Rugi</t>
  </si>
  <si>
    <t xml:space="preserve">         Kemitraan Dengan Pihak Ketiga</t>
  </si>
  <si>
    <t xml:space="preserve">         Aset Tak Berwujud</t>
  </si>
  <si>
    <t xml:space="preserve">         Akumulasi Amortisasi Aset Tak Berwujud</t>
  </si>
  <si>
    <t xml:space="preserve">         Aset Lain-lain</t>
  </si>
  <si>
    <t xml:space="preserve">          Akumulasi Penyusutan Aset Lain-Lain</t>
  </si>
  <si>
    <t xml:space="preserve">         Kas yang Dibatasi Penggunaannya</t>
  </si>
  <si>
    <t xml:space="preserve">Jumlah Aset Lainnya </t>
  </si>
  <si>
    <t xml:space="preserve">JUMLAH ASET </t>
  </si>
  <si>
    <t xml:space="preserve">          Utang Perhitungan Pihak Ketiga (PFK)</t>
  </si>
  <si>
    <t xml:space="preserve">          Utang Belanja/Utang kepada Pihak Ketiga</t>
  </si>
  <si>
    <t xml:space="preserve">          Utang Bunga</t>
  </si>
  <si>
    <t xml:space="preserve">          Bagian Lancar Utang Dalam Negeri - Pemerintah Pusat</t>
  </si>
  <si>
    <t xml:space="preserve">          Bagian Lancar Utang Dalam Negeri - Pemerintah Daerah Lainnya </t>
  </si>
  <si>
    <t xml:space="preserve">          Bagian Lancar Utang Jangka Panjang Lainnya</t>
  </si>
  <si>
    <t xml:space="preserve">          Utang Jangka Pendek Lainnya</t>
  </si>
  <si>
    <t xml:space="preserve">          Kewajiban-Penerimaan Kas yang Belum Teridentifikasi Kepemilikannya</t>
  </si>
  <si>
    <t xml:space="preserve">          Pendapatan Diterima Dimuka</t>
  </si>
  <si>
    <t xml:space="preserve">Jumlah Kewajiban Jangka Pendek </t>
  </si>
  <si>
    <t xml:space="preserve">        Utang Dalam Negeri - Pemerintah Pusat</t>
  </si>
  <si>
    <t xml:space="preserve">        Utang Dalam Negeri - Pemerintah Daerah Lainnya</t>
  </si>
  <si>
    <t xml:space="preserve">        Utang Dalam Negeri - Lembaga Keuangan Bank</t>
  </si>
  <si>
    <t xml:space="preserve">        Utang Kontijensi (Jaminan Reklamasi)</t>
  </si>
  <si>
    <t xml:space="preserve">        Utang Jangka Panjang Lainnya</t>
  </si>
  <si>
    <t xml:space="preserve">Jumlah Kewajiban Jangka Panjang </t>
  </si>
  <si>
    <t xml:space="preserve">JUMLAH KEWAJIBAN </t>
  </si>
  <si>
    <t xml:space="preserve">EKUITAS </t>
  </si>
  <si>
    <t xml:space="preserve">        Ekuitas</t>
  </si>
  <si>
    <t xml:space="preserve">JUMLAH EKUITAS </t>
  </si>
  <si>
    <t xml:space="preserve">JUMLAH KEWAJIBAN DAN EKUITAS  </t>
  </si>
  <si>
    <t xml:space="preserve">LAPORAN REALISASI ANGGARAN </t>
  </si>
  <si>
    <t>UNTUK PERIODE YANG BERAKHIR 31 Desember  2022 DAN 2021</t>
  </si>
  <si>
    <t xml:space="preserve"> </t>
  </si>
  <si>
    <t xml:space="preserve"> (Dalam Rupiah)</t>
  </si>
  <si>
    <t xml:space="preserve"> PER 31 DESEMBER  2022</t>
  </si>
  <si>
    <t>% thd Angg</t>
  </si>
  <si>
    <t>TA 2021</t>
  </si>
  <si>
    <t>ANGGARAN</t>
  </si>
  <si>
    <t>REALISASI</t>
  </si>
  <si>
    <t xml:space="preserve">PENDAPATAN  </t>
  </si>
  <si>
    <t xml:space="preserve">   Pendapatan Asli Daerah</t>
  </si>
  <si>
    <t xml:space="preserve">      Pendapatan Pajak Daerah</t>
  </si>
  <si>
    <t xml:space="preserve">      Pendapatan Retribusi Daerah</t>
  </si>
  <si>
    <t>C.1</t>
  </si>
  <si>
    <t xml:space="preserve">      Pendapatan Hasil Pengelolaan </t>
  </si>
  <si>
    <t xml:space="preserve">      Kekayaan Daerah Yang Dipisahkan</t>
  </si>
  <si>
    <t xml:space="preserve">      Lain-Lain PAD Yang Sah</t>
  </si>
  <si>
    <t xml:space="preserve"> Jumlah Pendapatan Asli Daerah (3s.d7)</t>
  </si>
  <si>
    <t>PENDAPATAN TRASFER</t>
  </si>
  <si>
    <t>TRASFER PERMINTAAN PUSAT-DANA PERIMBANGAN</t>
  </si>
  <si>
    <t>Dana Bagi Hasil Pajak</t>
  </si>
  <si>
    <t>Dana Bagi Hasil Sumber Daya Alam</t>
  </si>
  <si>
    <t>Dana Alokasi Umum</t>
  </si>
  <si>
    <t>Dana Alokasi Khusus</t>
  </si>
  <si>
    <t>Jumlah Pendapatan Trasfer dan Dana Perimbangan (11s.d14)</t>
  </si>
  <si>
    <t>TRASFER PEMERINTAH PUSAT -LAINNYA</t>
  </si>
  <si>
    <t>Dana Otonomi Khusus</t>
  </si>
  <si>
    <t>Dana Penyesuaian</t>
  </si>
  <si>
    <t>Jumlah Pendapatan Trasfer Pemerintah Pusat-Lainnya (17s.d18)</t>
  </si>
  <si>
    <t>TRASFER PEMERINTAH PROVINSI</t>
  </si>
  <si>
    <t>Pendapatan Bagi Hasil Pajak</t>
  </si>
  <si>
    <t>Bantuan Keuangan dari Provinsi</t>
  </si>
  <si>
    <t>Jumlah Pendapatan Trasfer Pemerintah Provinsi (21s.d22)</t>
  </si>
  <si>
    <t>LAIN-LAIN PENDAPATAN YANG SAH</t>
  </si>
  <si>
    <t>Pendapatan  Hibah</t>
  </si>
  <si>
    <t>Pendapatan Dana Daerurat</t>
  </si>
  <si>
    <t>Pendapatan Laiinnya</t>
  </si>
  <si>
    <t>Pendapatan Dana BOS</t>
  </si>
  <si>
    <t>Jumlah Lain-lain Pendapatan Yang Sah (25s.d29)</t>
  </si>
  <si>
    <t>JUMLAH PENDAPATAN (7+15+19+23+29)</t>
  </si>
  <si>
    <t>BELANJA</t>
  </si>
  <si>
    <t>C.2</t>
  </si>
  <si>
    <t xml:space="preserve">   Belanja Operasi </t>
  </si>
  <si>
    <t xml:space="preserve">      Belanja Pegawai </t>
  </si>
  <si>
    <t>C.2.1</t>
  </si>
  <si>
    <t xml:space="preserve">      Belanja Barang</t>
  </si>
  <si>
    <t>C.2.2</t>
  </si>
  <si>
    <t xml:space="preserve">      Belanja Hibah</t>
  </si>
  <si>
    <t xml:space="preserve">      Belanja Bantuan Sosial</t>
  </si>
  <si>
    <t xml:space="preserve">      Bantuan Keuangan</t>
  </si>
  <si>
    <t xml:space="preserve">       Jumlah Belanja Operasi(33 s.d 37)</t>
  </si>
  <si>
    <t xml:space="preserve">   Belanja Modal </t>
  </si>
  <si>
    <t xml:space="preserve">      Belanja Tanah</t>
  </si>
  <si>
    <t xml:space="preserve">      Belanja Peralatan dan Mesin</t>
  </si>
  <si>
    <t>C.2.3</t>
  </si>
  <si>
    <t xml:space="preserve">      Belanja Gedung dan Bangunan</t>
  </si>
  <si>
    <t xml:space="preserve">      Belanja Jalan, Irigasi, Jaringan</t>
  </si>
  <si>
    <t xml:space="preserve">      Belanja Aset Tetap Lainnya</t>
  </si>
  <si>
    <t xml:space="preserve">      Belanja Aset Lainnya</t>
  </si>
  <si>
    <t xml:space="preserve">       Jumlah Belanja Modal(40 s.d 45)</t>
  </si>
  <si>
    <t>BELANJA TAK TERDUGA</t>
  </si>
  <si>
    <t>Belanja Tak Terduga</t>
  </si>
  <si>
    <t>Jumlah Belanja Tak terduga (48)</t>
  </si>
  <si>
    <t>JUMLAH BELANJA (38+46+49)</t>
  </si>
  <si>
    <t xml:space="preserve">TRASFER </t>
  </si>
  <si>
    <t>TRASFER /BAGI HASIL KE DESA</t>
  </si>
  <si>
    <t xml:space="preserve">      Bagi Hasil Pajak</t>
  </si>
  <si>
    <t xml:space="preserve">      Bagi Hasil Retribusi</t>
  </si>
  <si>
    <t xml:space="preserve">      Bagi Hasil Pendapatan Lainnya</t>
  </si>
  <si>
    <t>Jumlah Transfer/Bagi Hasil Ke Desa(53 s.d 55)</t>
  </si>
  <si>
    <t>TRASFER BANTUAN KEUANGAN KE DESA</t>
  </si>
  <si>
    <t>Bantuan Keuangan Kepada Desa</t>
  </si>
  <si>
    <t>Jumlah Trasfer Bantuan Keuangan Kepada Desa (58)</t>
  </si>
  <si>
    <t>JUMLAH TRASFER (56+59)</t>
  </si>
  <si>
    <t>JUMLAH BELANJA + TRASFER (50+60)</t>
  </si>
  <si>
    <t>SUPLUS/DEFISIT (30-60)</t>
  </si>
  <si>
    <t>PEMBIAYAAN</t>
  </si>
  <si>
    <t>PENERIMAAN PEMBIAYAAN</t>
  </si>
  <si>
    <t>Penggunaan Sisah Lebih Perhitungan Tahun Anggaran Sebelumnya</t>
  </si>
  <si>
    <t>Pencairan Dana Cadangan</t>
  </si>
  <si>
    <t>Hasil Penjualan Kekayaan Darah yang dipisahkan</t>
  </si>
  <si>
    <t>Penjaman Dalam Negeri</t>
  </si>
  <si>
    <t>Penerimaan Kembali Pinjaman</t>
  </si>
  <si>
    <t>Jumlah Penerimaan (65 s.d 69)</t>
  </si>
  <si>
    <t>PENGELUARAN PEMBIAYAAN</t>
  </si>
  <si>
    <t>Pembentukan dana Cadangan</t>
  </si>
  <si>
    <t>Penyertaan Modal</t>
  </si>
  <si>
    <t>Ppembayaran Pokok Uatang</t>
  </si>
  <si>
    <t>Pemberian Pinjamam Daerah</t>
  </si>
  <si>
    <t>Jumlah Pengeluaran (72 s.d 75)</t>
  </si>
  <si>
    <t>PEMBIAYAAN NETO (70-76)</t>
  </si>
  <si>
    <t>SISA LEBIH PEMBIYAAN ANGGARAN (SILPA) (62+77)</t>
  </si>
  <si>
    <t xml:space="preserve">LAPORAN OPERASIONAL </t>
  </si>
  <si>
    <t>UNTUK PERIODE YANG BERAKHIR 31 DESEMBER 2022 DAN 2021</t>
  </si>
  <si>
    <r>
      <rPr>
        <sz val="10"/>
        <color rgb="FF0F01BF"/>
        <rFont val="Calibri"/>
        <family val="2"/>
      </rPr>
      <t xml:space="preserve">   (</t>
    </r>
    <r>
      <rPr>
        <i/>
        <sz val="10"/>
        <color indexed="12"/>
        <rFont val="Calibri"/>
        <family val="2"/>
      </rPr>
      <t>Dalam Rupiah</t>
    </r>
    <r>
      <rPr>
        <sz val="10"/>
        <color indexed="12"/>
        <rFont val="Calibri"/>
        <family val="2"/>
      </rPr>
      <t>)</t>
    </r>
  </si>
  <si>
    <t>PER 31 DESEMBER 2022</t>
  </si>
  <si>
    <t>KEGIATAN OPERASIONAL</t>
  </si>
  <si>
    <t>PENDAPATAN ASLI DAERAH</t>
  </si>
  <si>
    <t xml:space="preserve">      Pendapatan Hasil Pengelolaan   Kekayaan Daerah Yang Dipisahkan</t>
  </si>
  <si>
    <t>Jumlah Pendapatan Asli Daerah (3s.d6)</t>
  </si>
  <si>
    <t>Jumlah Pendapatan Trasfer dan Dana Perimbangan (10s.d13)</t>
  </si>
  <si>
    <t>Jumlah Pendapatan Trasfer Pemerintah Pusat-Lainnya (16s.d17)</t>
  </si>
  <si>
    <t>Jumlah Pendapatan Trasfer Pemerintah Provinsi (20s.d21)</t>
  </si>
  <si>
    <t>Jumlah Lain-lain Pendapatan Yang Sah (24s.d27)</t>
  </si>
  <si>
    <t>JUMLAH PENDAPATAN (7+14+22+28)</t>
  </si>
  <si>
    <t>BEBAN</t>
  </si>
  <si>
    <t xml:space="preserve">   BEBAN OPERASI</t>
  </si>
  <si>
    <t>Beban Pegawai</t>
  </si>
  <si>
    <t>D.2.1</t>
  </si>
  <si>
    <t>Beban Persediaan</t>
  </si>
  <si>
    <t>D.2.2</t>
  </si>
  <si>
    <t>Beban Jasa</t>
  </si>
  <si>
    <t>D.2.3</t>
  </si>
  <si>
    <t>Beban Pemeliharaan</t>
  </si>
  <si>
    <t>D.2.4</t>
  </si>
  <si>
    <t>Beban Perjalanan Dinas</t>
  </si>
  <si>
    <t>D.2.5</t>
  </si>
  <si>
    <t>Beban Bunga</t>
  </si>
  <si>
    <t>Beban Subsidi</t>
  </si>
  <si>
    <t>Beban Hibah</t>
  </si>
  <si>
    <t>Beban Bantuan Sosial</t>
  </si>
  <si>
    <t>Beban Penyusutan dan Amortisasi</t>
  </si>
  <si>
    <t>Beban Penyusutan Aset Tetap</t>
  </si>
  <si>
    <t>D.2.6</t>
  </si>
  <si>
    <t>-</t>
  </si>
  <si>
    <t>Beban Penyusutan Aset Tak Berujud</t>
  </si>
  <si>
    <t>Beban Penyusutan Aset Lain-lain</t>
  </si>
  <si>
    <t>Beban Penyisihan Piutang Tak Tertagih</t>
  </si>
  <si>
    <t>Beban Trasfer</t>
  </si>
  <si>
    <t>Beban Lain-lain</t>
  </si>
  <si>
    <t>D.2.7</t>
  </si>
  <si>
    <t>Beban Dana BOS</t>
  </si>
  <si>
    <t>JUMLAH BEBAN (32+47)</t>
  </si>
  <si>
    <t>SUPLUS/DEFISIT DARI OPERASIONAL(29-48)</t>
  </si>
  <si>
    <t>SUPLUS/DEFISIT DARI KEGIATAN NON OPRASIONAL</t>
  </si>
  <si>
    <t>Suplus Penjualan Aset Non Lancar</t>
  </si>
  <si>
    <t>Suplus Penyelesaiaan Kewajiban Jangka Panjang</t>
  </si>
  <si>
    <t>Defisit Penjualan Aset Non Lancar</t>
  </si>
  <si>
    <t>Defisit Penyisihan Kewajiban Jangka Panjang</t>
  </si>
  <si>
    <t xml:space="preserve">Suplus/Defisit dari Kegiatan Non Operasional </t>
  </si>
  <si>
    <t>Jumlah Suplus/Defisit dari Kegiatan Non Operasional (51s.d55)</t>
  </si>
  <si>
    <t>SUPLUS/DEFISIT SEBELUM POS LUAR BIASA (49+56)</t>
  </si>
  <si>
    <t>POS LUAR BIASA</t>
  </si>
  <si>
    <t>Pendapatan Luar Biasa</t>
  </si>
  <si>
    <t>Beban Luar Biasa</t>
  </si>
  <si>
    <t>Pos Luar Biasa (59 s.d 60)</t>
  </si>
  <si>
    <t>SURPLUS/DEFISIT LO (57+60)</t>
  </si>
  <si>
    <t>Beban Penyisihan Piutang Pajak</t>
  </si>
  <si>
    <t>Beban Penyisihan Piutang Retribusi</t>
  </si>
  <si>
    <t>Beban Penyisihan Piutang Bagi Hasil</t>
  </si>
  <si>
    <t>Beban Penyisihan Bagian Lancar Pinjaman Perkuatan Modal</t>
  </si>
  <si>
    <t>Beban Penyisihan Piutang Lainnya</t>
  </si>
  <si>
    <t>Beban Amortisasi Aset Tak Berwujud</t>
  </si>
  <si>
    <t>Beban Penyusutan Aset Lain- Lain</t>
  </si>
  <si>
    <t>Beban Transfer</t>
  </si>
  <si>
    <t>SURPLUS/DEFISIT LO (57+61)</t>
  </si>
  <si>
    <t xml:space="preserve">PENDAPATAN </t>
  </si>
  <si>
    <t>Pendapatan Pajak Daerah</t>
  </si>
  <si>
    <t>Pendapatan Retribusi Daerah</t>
  </si>
  <si>
    <t>Pendapatan Hasil Pengelolaan Kekayaan Daerah yang  Dipisahkan</t>
  </si>
  <si>
    <t>Lain-lain Pendapatan Asli Daerah yang Sah</t>
  </si>
  <si>
    <t>Jumlah Pendapatan Asli Daerah (3 s.d. 6)</t>
  </si>
  <si>
    <t>PENDAPATAN TRANSFER</t>
  </si>
  <si>
    <t>TRANSFER PEMERINTAH PUSAT-DANA PERIMBANGAN</t>
  </si>
  <si>
    <t>Jumlah Pendapatan Transfer Dana Perimbangan (10 s.d. 13)</t>
  </si>
  <si>
    <t>TRANSFER PEMERINTAH PUSAT- LAINNYA</t>
  </si>
  <si>
    <t>Jumlah Pendapatan Transfer Pemerintah Pusat - Lainnya (16 s.d 17)</t>
  </si>
  <si>
    <t>TRANSFER PEMERINTAH PROVINSI</t>
  </si>
  <si>
    <t>Jumlah Transfer Pemerintah Provinsi (20+21)</t>
  </si>
  <si>
    <t>Total Pendapatan Transfer (14+18+22)</t>
  </si>
  <si>
    <t>Pendapatan Hibah</t>
  </si>
  <si>
    <t>Pendapatan Dana Darurat</t>
  </si>
  <si>
    <t>Pendapatan Lainnya</t>
  </si>
  <si>
    <t>Jumlah Lain-Lain Pendapatan Yang Sah (25 s.d. 28)</t>
  </si>
  <si>
    <t>JUMLAH PENDAPATAN (7+23+28)</t>
  </si>
  <si>
    <t>JUMLAH BEBAN (32 s.d. 51)</t>
  </si>
  <si>
    <t>SURPLUS/DEFISIT DARI OPERASI (30 - 48)</t>
  </si>
  <si>
    <t>SURPLUS/DEFISIT DARI KEGIATAN NON OPERASIONAL</t>
  </si>
  <si>
    <t>Surplus Penjualan Aset Nonlancar</t>
  </si>
  <si>
    <t>Surplus Penyelesaian Kewajiban Jangka Panjang</t>
  </si>
  <si>
    <t>Defisit Penjualan Aset Nonlancar</t>
  </si>
  <si>
    <t>Defisit Penyelesaian Kewajiban Jangka Panjang</t>
  </si>
  <si>
    <t>Surplus/Defisit dari Kegiatan Non Operasional Lainnya</t>
  </si>
  <si>
    <t>Defisit Penghentian Aset Lancar</t>
  </si>
  <si>
    <t>Defisit Penghentian Aset Tetap</t>
  </si>
  <si>
    <t>Jumlah Surplus/Defisit dari Kegiatan Non Operasional (51 s.d 55)</t>
  </si>
  <si>
    <t>SURPLUS/DEFISIT SEBELUM POS LUAR BIASA (49+ 58)</t>
  </si>
  <si>
    <t>Beban luar Biasa</t>
  </si>
  <si>
    <t>Pos Luar Biasa (61 - 62)</t>
  </si>
  <si>
    <t>SURPLUS/DEFISIT LO (59 + 63)</t>
  </si>
  <si>
    <t>LAPORAN REKAPITULASI PENYUSUTAN</t>
  </si>
  <si>
    <r>
      <t xml:space="preserve"> </t>
    </r>
    <r>
      <rPr>
        <b/>
        <sz val="9"/>
        <color indexed="8"/>
        <rFont val="Tahoma"/>
        <charset val="1"/>
      </rPr>
      <t xml:space="preserve">Sampai dengan </t>
    </r>
    <r>
      <rPr>
        <sz val="9"/>
        <color indexed="8"/>
        <rFont val="Tahoma"/>
        <charset val="1"/>
      </rPr>
      <t>31-Desember-2022</t>
    </r>
  </si>
  <si>
    <t>Bidang</t>
  </si>
  <si>
    <t>:</t>
  </si>
  <si>
    <t>Bidang Pengawasan</t>
  </si>
  <si>
    <t>Unit Organisasi</t>
  </si>
  <si>
    <t>Inspektorat</t>
  </si>
  <si>
    <t>Sub Unit Organisasi</t>
  </si>
  <si>
    <r>
      <t xml:space="preserve">AKUMULASI
PENYUSUTAN
</t>
    </r>
    <r>
      <rPr>
        <sz val="7"/>
        <color indexed="8"/>
        <rFont val="Tahoma"/>
        <charset val="1"/>
      </rPr>
      <t xml:space="preserve">1 Jan 2022
</t>
    </r>
  </si>
  <si>
    <t>PENYUSUTAN</t>
  </si>
  <si>
    <r>
      <t xml:space="preserve">AKUMULASI
PENYUSUTAN
</t>
    </r>
    <r>
      <rPr>
        <sz val="7"/>
        <color indexed="8"/>
        <rFont val="Tahoma"/>
        <charset val="1"/>
      </rPr>
      <t xml:space="preserve">31-Des-2022
</t>
    </r>
  </si>
  <si>
    <t>No.</t>
  </si>
  <si>
    <t>NAMA ASET</t>
  </si>
  <si>
    <t>NILAI
PEROLEHAN</t>
  </si>
  <si>
    <r>
      <t xml:space="preserve">NILAI BUKU
</t>
    </r>
    <r>
      <rPr>
        <sz val="7"/>
        <color indexed="8"/>
        <rFont val="Tahoma"/>
        <charset val="1"/>
      </rPr>
      <t xml:space="preserve">31-Des-2022
</t>
    </r>
  </si>
  <si>
    <t>Semester I</t>
  </si>
  <si>
    <t>Semester II</t>
  </si>
  <si>
    <t>1. Aset Tetap</t>
  </si>
  <si>
    <t>PERALATAN MESIN</t>
  </si>
  <si>
    <t>GEDUNG BANGUNAN</t>
  </si>
  <si>
    <t>JALAN IRIGASI JARINGAN</t>
  </si>
  <si>
    <t>ASET TETAP LAINNYA</t>
  </si>
  <si>
    <t>3. Aset yang dihapuskan</t>
  </si>
  <si>
    <t>JUMLAH</t>
  </si>
  <si>
    <t>Halaman 1 dari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</si>
</sst>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* #,##0.00_);_(* \(#,##0.00\);_(* &quot;-&quot;_);_(@_)"/>
    <numFmt numFmtId="167" formatCode="_(* #,##0_);_(* \(#,##0\);_(* &quot;-&quot;??_);_(@_)"/>
    <numFmt numFmtId="168" formatCode="_-* #,##0.00_-;\-* #,##0.00_-;_-* &quot;-&quot;_-;_-@_-"/>
    <numFmt numFmtId="169" formatCode="#,##0.00_ ;\-#,##0.00\ 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F01BF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sz val="10"/>
      <color rgb="FF0F01BF"/>
      <name val="Arial"/>
      <family val="2"/>
    </font>
    <font>
      <sz val="10"/>
      <color rgb="FF0F01B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indexed="8"/>
      <name val="Arial"/>
      <family val="2"/>
    </font>
    <font>
      <b/>
      <sz val="18"/>
      <color rgb="FF0F01BF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sz val="8"/>
      <color rgb="FF000000"/>
      <name val="Arial"/>
      <family val="2"/>
    </font>
    <font>
      <sz val="10"/>
      <color theme="1"/>
      <name val="Calibri"/>
      <family val="2"/>
      <charset val="1"/>
      <scheme val="minor"/>
    </font>
    <font>
      <sz val="8"/>
      <color indexed="8"/>
      <name val="Arial"/>
      <family val="2"/>
    </font>
    <font>
      <sz val="11"/>
      <color rgb="FFFF000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Arial"/>
      <family val="2"/>
    </font>
    <font>
      <sz val="10"/>
      <color rgb="FF0070C0"/>
      <name val="Arial"/>
      <family val="2"/>
    </font>
    <font>
      <b/>
      <sz val="14"/>
      <color theme="1"/>
      <name val="Cambria"/>
      <family val="1"/>
    </font>
    <font>
      <b/>
      <sz val="12"/>
      <name val="Arial"/>
      <family val="2"/>
    </font>
    <font>
      <sz val="10"/>
      <color rgb="FF0F01BF"/>
      <name val="Calibri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Arial"/>
      <family val="2"/>
    </font>
    <font>
      <i/>
      <sz val="10"/>
      <color indexed="12"/>
      <name val="Calibri"/>
      <family val="2"/>
    </font>
    <font>
      <sz val="10"/>
      <color indexed="12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indexed="8"/>
      <name val="ARIAL"/>
      <charset val="1"/>
    </font>
    <font>
      <b/>
      <sz val="10"/>
      <color indexed="8"/>
      <name val="Tahoma"/>
      <charset val="1"/>
    </font>
    <font>
      <b/>
      <sz val="11"/>
      <color indexed="8"/>
      <name val="Tahoma"/>
      <charset val="1"/>
    </font>
    <font>
      <sz val="9"/>
      <color indexed="8"/>
      <name val="Tahoma"/>
      <charset val="1"/>
    </font>
    <font>
      <b/>
      <sz val="9"/>
      <color indexed="8"/>
      <name val="Tahoma"/>
      <charset val="1"/>
    </font>
    <font>
      <b/>
      <sz val="8"/>
      <color indexed="8"/>
      <name val="Tahoma"/>
      <charset val="1"/>
    </font>
    <font>
      <sz val="8"/>
      <color indexed="8"/>
      <name val="Tahoma"/>
      <charset val="1"/>
    </font>
    <font>
      <b/>
      <sz val="7"/>
      <color indexed="8"/>
      <name val="Tahoma"/>
      <charset val="1"/>
    </font>
    <font>
      <sz val="7"/>
      <color indexed="8"/>
      <name val="Tahoma"/>
      <charset val="1"/>
    </font>
    <font>
      <sz val="5"/>
      <color indexed="8"/>
      <name val="Tahoma"/>
      <charset val="1"/>
    </font>
    <font>
      <sz val="6"/>
      <color indexed="8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" fillId="0" borderId="0"/>
    <xf numFmtId="0" fontId="26" fillId="0" borderId="0">
      <protection locked="0"/>
    </xf>
    <xf numFmtId="0" fontId="51" fillId="0" borderId="0">
      <alignment vertical="top"/>
    </xf>
  </cellStyleXfs>
  <cellXfs count="310">
    <xf numFmtId="0" fontId="0" fillId="0" borderId="0" xfId="0"/>
    <xf numFmtId="0" fontId="6" fillId="2" borderId="0" xfId="0" applyFont="1" applyFill="1"/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/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164" fontId="10" fillId="0" borderId="2" xfId="2" applyNumberFormat="1" applyFont="1" applyFill="1" applyBorder="1" applyAlignment="1"/>
    <xf numFmtId="164" fontId="10" fillId="2" borderId="2" xfId="2" applyNumberFormat="1" applyFont="1" applyFill="1" applyBorder="1" applyAlignment="1"/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64" fontId="11" fillId="2" borderId="4" xfId="0" applyNumberFormat="1" applyFont="1" applyFill="1" applyBorder="1"/>
    <xf numFmtId="43" fontId="0" fillId="0" borderId="0" xfId="0" applyNumberFormat="1"/>
    <xf numFmtId="0" fontId="12" fillId="2" borderId="6" xfId="3" applyFill="1" applyBorder="1" applyAlignment="1">
      <alignment vertical="center"/>
    </xf>
    <xf numFmtId="0" fontId="12" fillId="2" borderId="6" xfId="3" applyFill="1" applyBorder="1" applyAlignment="1">
      <alignment horizontal="left" vertical="center"/>
    </xf>
    <xf numFmtId="164" fontId="12" fillId="2" borderId="4" xfId="4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64" fontId="6" fillId="2" borderId="2" xfId="0" applyNumberFormat="1" applyFont="1" applyFill="1" applyBorder="1"/>
    <xf numFmtId="164" fontId="6" fillId="2" borderId="0" xfId="0" applyNumberFormat="1" applyFont="1" applyFill="1"/>
    <xf numFmtId="43" fontId="6" fillId="2" borderId="0" xfId="0" applyNumberFormat="1" applyFont="1" applyFill="1"/>
    <xf numFmtId="164" fontId="2" fillId="2" borderId="2" xfId="4" applyFont="1" applyFill="1" applyBorder="1" applyAlignment="1"/>
    <xf numFmtId="0" fontId="13" fillId="2" borderId="0" xfId="0" applyFont="1" applyFill="1" applyAlignment="1">
      <alignment vertical="top"/>
    </xf>
    <xf numFmtId="0" fontId="14" fillId="2" borderId="0" xfId="0" applyFont="1" applyFill="1"/>
    <xf numFmtId="0" fontId="15" fillId="2" borderId="0" xfId="0" applyFont="1" applyFill="1" applyAlignment="1">
      <alignment vertical="top"/>
    </xf>
    <xf numFmtId="166" fontId="14" fillId="2" borderId="0" xfId="2" applyNumberFormat="1" applyFont="1" applyFill="1"/>
    <xf numFmtId="167" fontId="2" fillId="2" borderId="0" xfId="4" applyNumberFormat="1" applyFont="1" applyFill="1" applyAlignment="1">
      <alignment horizontal="right"/>
    </xf>
    <xf numFmtId="0" fontId="16" fillId="2" borderId="0" xfId="5" applyFont="1" applyFill="1" applyAlignment="1">
      <alignment vertical="top"/>
    </xf>
    <xf numFmtId="167" fontId="2" fillId="2" borderId="0" xfId="4" applyNumberFormat="1" applyFont="1" applyFill="1" applyAlignment="1"/>
    <xf numFmtId="0" fontId="0" fillId="2" borderId="0" xfId="0" applyFill="1"/>
    <xf numFmtId="166" fontId="0" fillId="0" borderId="0" xfId="2" applyNumberFormat="1" applyFont="1"/>
    <xf numFmtId="0" fontId="20" fillId="0" borderId="0" xfId="5" applyFont="1" applyAlignment="1">
      <alignment horizontal="center" vertical="center"/>
    </xf>
    <xf numFmtId="0" fontId="20" fillId="2" borderId="0" xfId="5" applyFont="1" applyFill="1" applyAlignment="1">
      <alignment horizontal="center" vertical="center"/>
    </xf>
    <xf numFmtId="164" fontId="20" fillId="2" borderId="0" xfId="4" applyFont="1" applyFill="1" applyAlignment="1">
      <alignment horizontal="center" vertical="center"/>
    </xf>
    <xf numFmtId="0" fontId="8" fillId="2" borderId="0" xfId="5" applyFont="1" applyFill="1" applyAlignment="1">
      <alignment vertical="top"/>
    </xf>
    <xf numFmtId="0" fontId="23" fillId="2" borderId="2" xfId="5" applyFont="1" applyFill="1" applyBorder="1" applyAlignment="1">
      <alignment vertical="center"/>
    </xf>
    <xf numFmtId="0" fontId="23" fillId="2" borderId="9" xfId="5" applyFont="1" applyFill="1" applyBorder="1" applyAlignment="1">
      <alignment vertical="center"/>
    </xf>
    <xf numFmtId="0" fontId="23" fillId="2" borderId="10" xfId="5" applyFont="1" applyFill="1" applyBorder="1" applyAlignment="1">
      <alignment vertical="center"/>
    </xf>
    <xf numFmtId="0" fontId="23" fillId="2" borderId="2" xfId="5" applyFont="1" applyFill="1" applyBorder="1" applyAlignment="1">
      <alignment horizontal="center" vertical="center"/>
    </xf>
    <xf numFmtId="0" fontId="23" fillId="2" borderId="2" xfId="5" applyFont="1" applyFill="1" applyBorder="1" applyAlignment="1">
      <alignment horizontal="center"/>
    </xf>
    <xf numFmtId="0" fontId="20" fillId="2" borderId="4" xfId="5" applyFont="1" applyFill="1" applyBorder="1" applyAlignment="1">
      <alignment horizontal="center" vertical="center"/>
    </xf>
    <xf numFmtId="0" fontId="23" fillId="2" borderId="11" xfId="5" applyFont="1" applyFill="1" applyBorder="1" applyAlignment="1">
      <alignment vertical="center"/>
    </xf>
    <xf numFmtId="0" fontId="23" fillId="2" borderId="12" xfId="5" applyFont="1" applyFill="1" applyBorder="1" applyAlignment="1">
      <alignment vertical="center"/>
    </xf>
    <xf numFmtId="164" fontId="20" fillId="2" borderId="4" xfId="4" applyFont="1" applyFill="1" applyBorder="1" applyAlignment="1">
      <alignment horizontal="center" vertical="center"/>
    </xf>
    <xf numFmtId="164" fontId="20" fillId="2" borderId="13" xfId="4" applyFont="1" applyFill="1" applyBorder="1" applyAlignment="1">
      <alignment horizontal="center" vertical="center"/>
    </xf>
    <xf numFmtId="0" fontId="23" fillId="2" borderId="0" xfId="5" applyFont="1" applyFill="1" applyAlignment="1">
      <alignment vertical="center"/>
    </xf>
    <xf numFmtId="0" fontId="23" fillId="2" borderId="13" xfId="5" applyFont="1" applyFill="1" applyBorder="1" applyAlignment="1">
      <alignment vertical="center"/>
    </xf>
    <xf numFmtId="164" fontId="20" fillId="0" borderId="0" xfId="5" applyNumberFormat="1" applyFont="1" applyAlignment="1">
      <alignment horizontal="center" vertical="center"/>
    </xf>
    <xf numFmtId="0" fontId="20" fillId="2" borderId="0" xfId="5" applyFont="1" applyFill="1" applyAlignment="1">
      <alignment horizontal="left" vertical="center"/>
    </xf>
    <xf numFmtId="0" fontId="20" fillId="2" borderId="13" xfId="5" applyFont="1" applyFill="1" applyBorder="1" applyAlignment="1">
      <alignment horizontal="left" vertical="center"/>
    </xf>
    <xf numFmtId="0" fontId="23" fillId="2" borderId="0" xfId="5" applyFont="1" applyFill="1" applyAlignment="1">
      <alignment horizontal="left" vertical="center"/>
    </xf>
    <xf numFmtId="0" fontId="20" fillId="2" borderId="13" xfId="5" applyFont="1" applyFill="1" applyBorder="1" applyAlignment="1">
      <alignment horizontal="left" vertical="center" wrapText="1"/>
    </xf>
    <xf numFmtId="168" fontId="24" fillId="0" borderId="0" xfId="1" applyNumberFormat="1" applyFont="1"/>
    <xf numFmtId="164" fontId="25" fillId="2" borderId="4" xfId="4" applyFont="1" applyFill="1" applyBorder="1" applyAlignment="1">
      <alignment horizontal="center" vertical="center"/>
    </xf>
    <xf numFmtId="0" fontId="23" fillId="2" borderId="13" xfId="5" applyFont="1" applyFill="1" applyBorder="1" applyAlignment="1">
      <alignment horizontal="left" vertical="center"/>
    </xf>
    <xf numFmtId="164" fontId="25" fillId="2" borderId="2" xfId="4" applyFont="1" applyFill="1" applyBorder="1" applyAlignment="1">
      <alignment horizontal="center" vertical="center"/>
    </xf>
    <xf numFmtId="164" fontId="25" fillId="2" borderId="13" xfId="4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vertical="center"/>
    </xf>
    <xf numFmtId="0" fontId="20" fillId="2" borderId="5" xfId="5" applyFont="1" applyFill="1" applyBorder="1" applyAlignment="1">
      <alignment horizontal="center" vertical="center"/>
    </xf>
    <xf numFmtId="166" fontId="27" fillId="3" borderId="4" xfId="6" applyNumberFormat="1" applyFont="1" applyFill="1" applyBorder="1" applyAlignment="1" applyProtection="1">
      <alignment vertical="center"/>
    </xf>
    <xf numFmtId="0" fontId="20" fillId="2" borderId="0" xfId="5" applyFont="1" applyFill="1" applyAlignment="1">
      <alignment horizontal="left" vertical="center" wrapText="1"/>
    </xf>
    <xf numFmtId="166" fontId="28" fillId="4" borderId="0" xfId="6" quotePrefix="1" applyNumberFormat="1" applyFont="1" applyFill="1" applyAlignment="1" applyProtection="1">
      <alignment horizontal="center" vertical="center"/>
    </xf>
    <xf numFmtId="43" fontId="20" fillId="0" borderId="0" xfId="5" applyNumberFormat="1" applyFont="1" applyAlignment="1">
      <alignment horizontal="center" vertical="center"/>
    </xf>
    <xf numFmtId="164" fontId="25" fillId="2" borderId="8" xfId="4" applyFont="1" applyFill="1" applyBorder="1" applyAlignment="1">
      <alignment horizontal="center" vertical="center"/>
    </xf>
    <xf numFmtId="164" fontId="29" fillId="2" borderId="10" xfId="4" applyFont="1" applyFill="1" applyBorder="1" applyAlignment="1">
      <alignment horizontal="center" vertical="center"/>
    </xf>
    <xf numFmtId="0" fontId="23" fillId="2" borderId="4" xfId="5" applyFont="1" applyFill="1" applyBorder="1" applyAlignment="1">
      <alignment horizontal="center" vertical="center"/>
    </xf>
    <xf numFmtId="164" fontId="25" fillId="2" borderId="12" xfId="4" applyFont="1" applyFill="1" applyBorder="1" applyAlignment="1">
      <alignment horizontal="right" vertical="center"/>
    </xf>
    <xf numFmtId="0" fontId="23" fillId="2" borderId="13" xfId="5" applyFont="1" applyFill="1" applyBorder="1" applyAlignment="1">
      <alignment horizontal="center" vertical="center"/>
    </xf>
    <xf numFmtId="164" fontId="29" fillId="2" borderId="2" xfId="4" applyFont="1" applyFill="1" applyBorder="1" applyAlignment="1">
      <alignment horizontal="center" vertical="center"/>
    </xf>
    <xf numFmtId="0" fontId="23" fillId="0" borderId="0" xfId="5" applyFont="1" applyAlignment="1">
      <alignment horizontal="center" vertical="center"/>
    </xf>
    <xf numFmtId="164" fontId="9" fillId="2" borderId="0" xfId="0" applyNumberFormat="1" applyFont="1" applyFill="1"/>
    <xf numFmtId="4" fontId="24" fillId="0" borderId="0" xfId="0" applyNumberFormat="1" applyFont="1"/>
    <xf numFmtId="164" fontId="23" fillId="2" borderId="2" xfId="4" applyFont="1" applyFill="1" applyBorder="1" applyAlignment="1">
      <alignment horizontal="center" vertical="center"/>
    </xf>
    <xf numFmtId="4" fontId="30" fillId="0" borderId="0" xfId="0" applyNumberFormat="1" applyFont="1" applyAlignment="1">
      <alignment horizontal="right" vertical="center"/>
    </xf>
    <xf numFmtId="168" fontId="14" fillId="0" borderId="0" xfId="1" applyNumberFormat="1" applyFont="1" applyBorder="1"/>
    <xf numFmtId="164" fontId="20" fillId="2" borderId="2" xfId="4" applyFont="1" applyFill="1" applyBorder="1" applyAlignment="1">
      <alignment horizontal="center" vertical="center"/>
    </xf>
    <xf numFmtId="0" fontId="20" fillId="2" borderId="8" xfId="5" applyFont="1" applyFill="1" applyBorder="1" applyAlignment="1">
      <alignment horizontal="center" vertical="center"/>
    </xf>
    <xf numFmtId="0" fontId="23" fillId="2" borderId="15" xfId="5" applyFont="1" applyFill="1" applyBorder="1" applyAlignment="1">
      <alignment vertical="center"/>
    </xf>
    <xf numFmtId="0" fontId="23" fillId="2" borderId="16" xfId="5" applyFont="1" applyFill="1" applyBorder="1" applyAlignment="1">
      <alignment horizontal="center" vertical="center"/>
    </xf>
    <xf numFmtId="0" fontId="31" fillId="0" borderId="0" xfId="0" applyFont="1"/>
    <xf numFmtId="164" fontId="20" fillId="2" borderId="0" xfId="5" applyNumberFormat="1" applyFont="1" applyFill="1" applyAlignment="1">
      <alignment horizontal="center" vertical="center"/>
    </xf>
    <xf numFmtId="167" fontId="2" fillId="0" borderId="0" xfId="4" applyNumberFormat="1" applyFont="1" applyAlignment="1">
      <alignment horizontal="right"/>
    </xf>
    <xf numFmtId="0" fontId="16" fillId="0" borderId="0" xfId="5" applyFont="1" applyAlignment="1">
      <alignment vertical="top"/>
    </xf>
    <xf numFmtId="0" fontId="1" fillId="0" borderId="0" xfId="5"/>
    <xf numFmtId="167" fontId="2" fillId="0" borderId="0" xfId="4" applyNumberFormat="1" applyFont="1" applyAlignment="1"/>
    <xf numFmtId="0" fontId="30" fillId="0" borderId="0" xfId="0" applyFont="1" applyAlignment="1">
      <alignment vertical="center" wrapText="1"/>
    </xf>
    <xf numFmtId="39" fontId="32" fillId="2" borderId="0" xfId="0" applyNumberFormat="1" applyFont="1" applyFill="1" applyAlignment="1">
      <alignment horizontal="right" vertical="top"/>
    </xf>
    <xf numFmtId="164" fontId="20" fillId="0" borderId="0" xfId="4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164" fontId="20" fillId="5" borderId="0" xfId="5" applyNumberFormat="1" applyFont="1" applyFill="1" applyAlignment="1">
      <alignment horizontal="center" vertical="center"/>
    </xf>
    <xf numFmtId="164" fontId="33" fillId="5" borderId="0" xfId="5" applyNumberFormat="1" applyFont="1" applyFill="1" applyAlignment="1">
      <alignment horizontal="center" vertical="center"/>
    </xf>
    <xf numFmtId="0" fontId="10" fillId="6" borderId="17" xfId="5" applyFont="1" applyFill="1" applyBorder="1" applyAlignment="1">
      <alignment horizontal="center"/>
    </xf>
    <xf numFmtId="0" fontId="34" fillId="0" borderId="13" xfId="5" applyFont="1" applyBorder="1" applyAlignment="1">
      <alignment horizontal="center"/>
    </xf>
    <xf numFmtId="0" fontId="29" fillId="0" borderId="2" xfId="5" applyFont="1" applyBorder="1"/>
    <xf numFmtId="164" fontId="10" fillId="0" borderId="2" xfId="4" applyFont="1" applyBorder="1" applyAlignment="1"/>
    <xf numFmtId="0" fontId="33" fillId="0" borderId="2" xfId="5" applyFont="1" applyBorder="1"/>
    <xf numFmtId="164" fontId="35" fillId="0" borderId="2" xfId="4" applyFont="1" applyBorder="1" applyAlignment="1"/>
    <xf numFmtId="0" fontId="33" fillId="0" borderId="2" xfId="5" applyFont="1" applyBorder="1" applyAlignment="1">
      <alignment horizontal="left"/>
    </xf>
    <xf numFmtId="0" fontId="36" fillId="0" borderId="2" xfId="5" applyFont="1" applyBorder="1"/>
    <xf numFmtId="0" fontId="25" fillId="0" borderId="2" xfId="5" applyFont="1" applyBorder="1"/>
    <xf numFmtId="164" fontId="12" fillId="0" borderId="2" xfId="4" applyFont="1" applyBorder="1" applyAlignment="1"/>
    <xf numFmtId="0" fontId="37" fillId="7" borderId="2" xfId="5" applyFont="1" applyFill="1" applyBorder="1"/>
    <xf numFmtId="164" fontId="37" fillId="7" borderId="2" xfId="4" applyFont="1" applyFill="1" applyBorder="1" applyAlignment="1"/>
    <xf numFmtId="0" fontId="29" fillId="0" borderId="2" xfId="5" applyFont="1" applyBorder="1" applyAlignment="1">
      <alignment horizontal="center"/>
    </xf>
    <xf numFmtId="164" fontId="20" fillId="0" borderId="2" xfId="4" applyFont="1" applyBorder="1" applyAlignment="1"/>
    <xf numFmtId="164" fontId="35" fillId="0" borderId="2" xfId="4" applyFont="1" applyFill="1" applyBorder="1" applyAlignment="1"/>
    <xf numFmtId="0" fontId="29" fillId="8" borderId="2" xfId="5" applyFont="1" applyFill="1" applyBorder="1" applyAlignment="1">
      <alignment horizontal="center"/>
    </xf>
    <xf numFmtId="164" fontId="10" fillId="8" borderId="2" xfId="4" applyFont="1" applyFill="1" applyBorder="1" applyAlignment="1"/>
    <xf numFmtId="0" fontId="29" fillId="0" borderId="8" xfId="5" applyFont="1" applyBorder="1" applyAlignment="1">
      <alignment horizontal="center"/>
    </xf>
    <xf numFmtId="164" fontId="20" fillId="0" borderId="4" xfId="4" applyFont="1" applyBorder="1" applyAlignment="1"/>
    <xf numFmtId="164" fontId="10" fillId="0" borderId="4" xfId="4" applyFont="1" applyBorder="1" applyAlignment="1"/>
    <xf numFmtId="164" fontId="20" fillId="0" borderId="13" xfId="4" applyFont="1" applyBorder="1" applyAlignment="1"/>
    <xf numFmtId="164" fontId="10" fillId="0" borderId="13" xfId="4" applyFont="1" applyBorder="1" applyAlignment="1"/>
    <xf numFmtId="0" fontId="29" fillId="0" borderId="14" xfId="5" applyFont="1" applyBorder="1" applyAlignment="1">
      <alignment horizontal="center"/>
    </xf>
    <xf numFmtId="164" fontId="20" fillId="0" borderId="10" xfId="4" applyFont="1" applyBorder="1" applyAlignment="1"/>
    <xf numFmtId="0" fontId="29" fillId="8" borderId="8" xfId="5" applyFont="1" applyFill="1" applyBorder="1" applyAlignment="1">
      <alignment horizontal="center"/>
    </xf>
    <xf numFmtId="164" fontId="10" fillId="8" borderId="16" xfId="4" applyFont="1" applyFill="1" applyBorder="1" applyAlignment="1"/>
    <xf numFmtId="164" fontId="1" fillId="2" borderId="0" xfId="5" applyNumberFormat="1" applyFill="1"/>
    <xf numFmtId="0" fontId="1" fillId="2" borderId="0" xfId="5" applyFill="1"/>
    <xf numFmtId="164" fontId="1" fillId="0" borderId="0" xfId="5" applyNumberFormat="1"/>
    <xf numFmtId="0" fontId="1" fillId="2" borderId="0" xfId="5" applyFill="1" applyAlignment="1">
      <alignment horizontal="left"/>
    </xf>
    <xf numFmtId="0" fontId="1" fillId="2" borderId="0" xfId="5" applyFill="1" applyAlignment="1">
      <alignment horizontal="center"/>
    </xf>
    <xf numFmtId="167" fontId="1" fillId="2" borderId="0" xfId="4" applyNumberFormat="1" applyFont="1" applyFill="1" applyAlignment="1"/>
    <xf numFmtId="0" fontId="40" fillId="2" borderId="0" xfId="5" applyFont="1" applyFill="1" applyAlignment="1">
      <alignment horizontal="center" vertical="top"/>
    </xf>
    <xf numFmtId="0" fontId="2" fillId="2" borderId="2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left" vertical="center"/>
    </xf>
    <xf numFmtId="0" fontId="2" fillId="2" borderId="7" xfId="5" applyFont="1" applyFill="1" applyBorder="1" applyAlignment="1">
      <alignment horizontal="left" vertical="center"/>
    </xf>
    <xf numFmtId="167" fontId="2" fillId="2" borderId="2" xfId="4" applyNumberFormat="1" applyFont="1" applyFill="1" applyBorder="1" applyAlignment="1">
      <alignment horizontal="center" vertical="center"/>
    </xf>
    <xf numFmtId="0" fontId="1" fillId="2" borderId="14" xfId="5" applyFill="1" applyBorder="1" applyAlignment="1">
      <alignment horizontal="center"/>
    </xf>
    <xf numFmtId="0" fontId="2" fillId="2" borderId="5" xfId="5" applyFont="1" applyFill="1" applyBorder="1" applyAlignment="1">
      <alignment horizontal="left"/>
    </xf>
    <xf numFmtId="0" fontId="1" fillId="2" borderId="13" xfId="5" applyFill="1" applyBorder="1" applyAlignment="1">
      <alignment horizontal="left"/>
    </xf>
    <xf numFmtId="0" fontId="1" fillId="2" borderId="4" xfId="5" applyFill="1" applyBorder="1" applyAlignment="1">
      <alignment horizontal="center"/>
    </xf>
    <xf numFmtId="164" fontId="1" fillId="2" borderId="14" xfId="4" applyFont="1" applyFill="1" applyBorder="1" applyAlignment="1"/>
    <xf numFmtId="164" fontId="1" fillId="2" borderId="14" xfId="5" applyNumberFormat="1" applyFill="1" applyBorder="1" applyAlignment="1">
      <alignment horizontal="center"/>
    </xf>
    <xf numFmtId="164" fontId="1" fillId="2" borderId="14" xfId="5" applyNumberFormat="1" applyFill="1" applyBorder="1"/>
    <xf numFmtId="164" fontId="1" fillId="2" borderId="4" xfId="4" applyFont="1" applyFill="1" applyBorder="1" applyAlignment="1"/>
    <xf numFmtId="164" fontId="1" fillId="2" borderId="4" xfId="5" applyNumberFormat="1" applyFill="1" applyBorder="1" applyAlignment="1">
      <alignment horizontal="center"/>
    </xf>
    <xf numFmtId="164" fontId="1" fillId="2" borderId="4" xfId="5" applyNumberFormat="1" applyFill="1" applyBorder="1"/>
    <xf numFmtId="0" fontId="1" fillId="2" borderId="5" xfId="5" applyFill="1" applyBorder="1" applyAlignment="1">
      <alignment horizontal="left"/>
    </xf>
    <xf numFmtId="164" fontId="2" fillId="2" borderId="4" xfId="5" applyNumberFormat="1" applyFont="1" applyFill="1" applyBorder="1" applyAlignment="1">
      <alignment horizontal="center"/>
    </xf>
    <xf numFmtId="164" fontId="11" fillId="2" borderId="4" xfId="4" applyFont="1" applyFill="1" applyBorder="1" applyAlignment="1" applyProtection="1">
      <alignment horizontal="center" vertical="center"/>
      <protection hidden="1"/>
    </xf>
    <xf numFmtId="0" fontId="41" fillId="2" borderId="13" xfId="5" applyFont="1" applyFill="1" applyBorder="1" applyAlignment="1">
      <alignment horizontal="left"/>
    </xf>
    <xf numFmtId="0" fontId="2" fillId="2" borderId="4" xfId="5" applyFont="1" applyFill="1" applyBorder="1" applyAlignment="1">
      <alignment horizontal="center"/>
    </xf>
    <xf numFmtId="164" fontId="42" fillId="2" borderId="2" xfId="4" applyFont="1" applyFill="1" applyBorder="1" applyAlignment="1">
      <alignment horizontal="center" vertical="center"/>
    </xf>
    <xf numFmtId="0" fontId="13" fillId="2" borderId="5" xfId="5" applyFont="1" applyFill="1" applyBorder="1" applyAlignment="1">
      <alignment horizontal="left"/>
    </xf>
    <xf numFmtId="164" fontId="2" fillId="2" borderId="4" xfId="4" applyFont="1" applyFill="1" applyBorder="1" applyAlignment="1"/>
    <xf numFmtId="164" fontId="2" fillId="2" borderId="4" xfId="2" applyNumberFormat="1" applyFont="1" applyFill="1" applyBorder="1" applyAlignment="1"/>
    <xf numFmtId="0" fontId="11" fillId="2" borderId="13" xfId="5" applyFont="1" applyFill="1" applyBorder="1" applyAlignment="1">
      <alignment horizontal="left"/>
    </xf>
    <xf numFmtId="0" fontId="13" fillId="2" borderId="13" xfId="5" applyFont="1" applyFill="1" applyBorder="1" applyAlignment="1">
      <alignment horizontal="left"/>
    </xf>
    <xf numFmtId="0" fontId="11" fillId="2" borderId="5" xfId="5" applyFont="1" applyFill="1" applyBorder="1" applyAlignment="1">
      <alignment horizontal="left"/>
    </xf>
    <xf numFmtId="0" fontId="11" fillId="2" borderId="0" xfId="5" applyFont="1" applyFill="1" applyAlignment="1">
      <alignment horizontal="left"/>
    </xf>
    <xf numFmtId="164" fontId="43" fillId="2" borderId="2" xfId="4" applyFont="1" applyFill="1" applyBorder="1" applyAlignment="1">
      <alignment horizontal="center" vertical="center"/>
    </xf>
    <xf numFmtId="0" fontId="2" fillId="2" borderId="13" xfId="5" applyFont="1" applyFill="1" applyBorder="1" applyAlignment="1">
      <alignment horizontal="left"/>
    </xf>
    <xf numFmtId="164" fontId="1" fillId="2" borderId="4" xfId="2" applyNumberFormat="1" applyFont="1" applyFill="1" applyBorder="1" applyAlignment="1"/>
    <xf numFmtId="0" fontId="1" fillId="2" borderId="5" xfId="5" applyFill="1" applyBorder="1" applyAlignment="1">
      <alignment horizontal="center"/>
    </xf>
    <xf numFmtId="4" fontId="30" fillId="0" borderId="5" xfId="0" applyNumberFormat="1" applyFont="1" applyBorder="1" applyAlignment="1">
      <alignment horizontal="right" vertical="center"/>
    </xf>
    <xf numFmtId="4" fontId="30" fillId="0" borderId="4" xfId="0" applyNumberFormat="1" applyFont="1" applyBorder="1" applyAlignment="1">
      <alignment horizontal="right" vertical="center"/>
    </xf>
    <xf numFmtId="164" fontId="1" fillId="2" borderId="13" xfId="5" applyNumberFormat="1" applyFill="1" applyBorder="1" applyAlignment="1">
      <alignment horizontal="center"/>
    </xf>
    <xf numFmtId="0" fontId="2" fillId="2" borderId="13" xfId="5" applyFont="1" applyFill="1" applyBorder="1" applyAlignment="1">
      <alignment horizontal="left" wrapText="1"/>
    </xf>
    <xf numFmtId="164" fontId="1" fillId="2" borderId="14" xfId="2" applyNumberFormat="1" applyFont="1" applyFill="1" applyBorder="1" applyAlignment="1"/>
    <xf numFmtId="0" fontId="2" fillId="2" borderId="0" xfId="5" applyFont="1" applyFill="1" applyAlignment="1">
      <alignment horizontal="left"/>
    </xf>
    <xf numFmtId="164" fontId="1" fillId="2" borderId="11" xfId="4" applyFont="1" applyFill="1" applyBorder="1" applyAlignment="1"/>
    <xf numFmtId="0" fontId="1" fillId="2" borderId="3" xfId="5" applyFill="1" applyBorder="1" applyAlignment="1">
      <alignment horizontal="left"/>
    </xf>
    <xf numFmtId="0" fontId="2" fillId="2" borderId="12" xfId="5" applyFont="1" applyFill="1" applyBorder="1" applyAlignment="1">
      <alignment horizontal="left"/>
    </xf>
    <xf numFmtId="0" fontId="1" fillId="2" borderId="8" xfId="5" applyFill="1" applyBorder="1" applyAlignment="1">
      <alignment horizontal="center"/>
    </xf>
    <xf numFmtId="0" fontId="1" fillId="2" borderId="7" xfId="5" applyFill="1" applyBorder="1" applyAlignment="1">
      <alignment horizontal="left"/>
    </xf>
    <xf numFmtId="0" fontId="2" fillId="2" borderId="16" xfId="5" applyFont="1" applyFill="1" applyBorder="1" applyAlignment="1">
      <alignment horizontal="left"/>
    </xf>
    <xf numFmtId="0" fontId="44" fillId="2" borderId="0" xfId="5" applyFont="1" applyFill="1" applyAlignment="1">
      <alignment vertical="top"/>
    </xf>
    <xf numFmtId="167" fontId="0" fillId="2" borderId="0" xfId="4" applyNumberFormat="1" applyFont="1" applyFill="1" applyAlignment="1">
      <alignment horizontal="right"/>
    </xf>
    <xf numFmtId="0" fontId="6" fillId="0" borderId="0" xfId="5" applyFont="1"/>
    <xf numFmtId="164" fontId="40" fillId="2" borderId="0" xfId="5" applyNumberFormat="1" applyFont="1" applyFill="1" applyAlignment="1">
      <alignment horizontal="right" vertical="top"/>
    </xf>
    <xf numFmtId="0" fontId="2" fillId="2" borderId="2" xfId="5" applyFont="1" applyFill="1" applyBorder="1" applyAlignment="1">
      <alignment horizontal="center" wrapText="1"/>
    </xf>
    <xf numFmtId="0" fontId="41" fillId="2" borderId="13" xfId="5" applyFont="1" applyFill="1" applyBorder="1" applyAlignment="1">
      <alignment horizontal="center"/>
    </xf>
    <xf numFmtId="0" fontId="2" fillId="2" borderId="11" xfId="5" applyFont="1" applyFill="1" applyBorder="1" applyAlignment="1">
      <alignment horizontal="left"/>
    </xf>
    <xf numFmtId="0" fontId="2" fillId="2" borderId="4" xfId="5" applyFont="1" applyFill="1" applyBorder="1"/>
    <xf numFmtId="0" fontId="1" fillId="2" borderId="4" xfId="5" applyFill="1" applyBorder="1"/>
    <xf numFmtId="164" fontId="1" fillId="2" borderId="13" xfId="5" applyNumberFormat="1" applyFill="1" applyBorder="1"/>
    <xf numFmtId="0" fontId="14" fillId="2" borderId="13" xfId="5" applyFont="1" applyFill="1" applyBorder="1" applyAlignment="1">
      <alignment horizontal="center"/>
    </xf>
    <xf numFmtId="165" fontId="1" fillId="2" borderId="4" xfId="5" applyNumberFormat="1" applyFill="1" applyBorder="1"/>
    <xf numFmtId="165" fontId="43" fillId="2" borderId="4" xfId="2" applyFont="1" applyFill="1" applyBorder="1" applyAlignment="1"/>
    <xf numFmtId="164" fontId="1" fillId="2" borderId="13" xfId="5" applyNumberFormat="1" applyFill="1" applyBorder="1" applyAlignment="1">
      <alignment horizontal="center" vertical="center"/>
    </xf>
    <xf numFmtId="0" fontId="1" fillId="2" borderId="13" xfId="5" applyFill="1" applyBorder="1" applyAlignment="1">
      <alignment horizontal="left" wrapText="1"/>
    </xf>
    <xf numFmtId="165" fontId="42" fillId="2" borderId="2" xfId="2" applyFont="1" applyFill="1" applyBorder="1" applyAlignment="1"/>
    <xf numFmtId="164" fontId="42" fillId="2" borderId="2" xfId="2" applyNumberFormat="1" applyFont="1" applyFill="1" applyBorder="1" applyAlignment="1"/>
    <xf numFmtId="0" fontId="13" fillId="2" borderId="0" xfId="5" applyFont="1" applyFill="1" applyAlignment="1">
      <alignment horizontal="left"/>
    </xf>
    <xf numFmtId="0" fontId="43" fillId="2" borderId="4" xfId="5" applyFont="1" applyFill="1" applyBorder="1"/>
    <xf numFmtId="4" fontId="47" fillId="0" borderId="0" xfId="0" applyNumberFormat="1" applyFont="1"/>
    <xf numFmtId="164" fontId="2" fillId="2" borderId="2" xfId="4" applyFont="1" applyFill="1" applyBorder="1" applyAlignment="1">
      <alignment horizontal="center" vertical="center"/>
    </xf>
    <xf numFmtId="0" fontId="9" fillId="2" borderId="13" xfId="5" applyFont="1" applyFill="1" applyBorder="1" applyAlignment="1">
      <alignment horizontal="left"/>
    </xf>
    <xf numFmtId="0" fontId="9" fillId="2" borderId="4" xfId="5" applyFont="1" applyFill="1" applyBorder="1" applyAlignment="1">
      <alignment horizontal="center"/>
    </xf>
    <xf numFmtId="164" fontId="12" fillId="2" borderId="4" xfId="5" applyNumberFormat="1" applyFont="1" applyFill="1" applyBorder="1"/>
    <xf numFmtId="164" fontId="6" fillId="2" borderId="13" xfId="5" applyNumberFormat="1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left"/>
    </xf>
    <xf numFmtId="0" fontId="6" fillId="2" borderId="13" xfId="5" applyFont="1" applyFill="1" applyBorder="1" applyAlignment="1">
      <alignment horizontal="left"/>
    </xf>
    <xf numFmtId="4" fontId="47" fillId="0" borderId="13" xfId="0" applyNumberFormat="1" applyFont="1" applyBorder="1"/>
    <xf numFmtId="164" fontId="12" fillId="2" borderId="13" xfId="2" applyNumberFormat="1" applyFont="1" applyFill="1" applyBorder="1" applyAlignment="1"/>
    <xf numFmtId="165" fontId="1" fillId="0" borderId="0" xfId="5" applyNumberFormat="1"/>
    <xf numFmtId="0" fontId="6" fillId="2" borderId="4" xfId="5" applyFont="1" applyFill="1" applyBorder="1" applyAlignment="1">
      <alignment horizontal="center"/>
    </xf>
    <xf numFmtId="0" fontId="6" fillId="2" borderId="0" xfId="5" applyFont="1" applyFill="1"/>
    <xf numFmtId="164" fontId="12" fillId="2" borderId="4" xfId="2" applyNumberFormat="1" applyFont="1" applyFill="1" applyBorder="1" applyAlignment="1"/>
    <xf numFmtId="165" fontId="2" fillId="0" borderId="0" xfId="5" applyNumberFormat="1" applyFont="1"/>
    <xf numFmtId="164" fontId="43" fillId="2" borderId="4" xfId="2" applyNumberFormat="1" applyFont="1" applyFill="1" applyBorder="1" applyAlignment="1"/>
    <xf numFmtId="0" fontId="1" fillId="2" borderId="0" xfId="5" applyFill="1" applyAlignment="1">
      <alignment horizontal="left" wrapText="1"/>
    </xf>
    <xf numFmtId="0" fontId="1" fillId="2" borderId="13" xfId="5" applyFill="1" applyBorder="1" applyAlignment="1">
      <alignment horizontal="left" vertical="center"/>
    </xf>
    <xf numFmtId="0" fontId="1" fillId="2" borderId="4" xfId="5" applyFill="1" applyBorder="1" applyAlignment="1">
      <alignment horizontal="center" vertical="center"/>
    </xf>
    <xf numFmtId="164" fontId="43" fillId="2" borderId="4" xfId="2" applyNumberFormat="1" applyFont="1" applyFill="1" applyBorder="1" applyAlignment="1">
      <alignment horizontal="center" vertical="center"/>
    </xf>
    <xf numFmtId="0" fontId="0" fillId="2" borderId="13" xfId="5" applyFont="1" applyFill="1" applyBorder="1" applyAlignment="1">
      <alignment horizontal="left" vertical="center"/>
    </xf>
    <xf numFmtId="0" fontId="11" fillId="2" borderId="13" xfId="5" applyFont="1" applyFill="1" applyBorder="1" applyAlignment="1">
      <alignment horizontal="left" vertical="top" wrapText="1"/>
    </xf>
    <xf numFmtId="164" fontId="43" fillId="2" borderId="4" xfId="2" applyNumberFormat="1" applyFont="1" applyFill="1" applyBorder="1" applyAlignment="1">
      <alignment horizontal="right"/>
    </xf>
    <xf numFmtId="0" fontId="1" fillId="2" borderId="13" xfId="5" applyFill="1" applyBorder="1" applyAlignment="1">
      <alignment horizontal="left" vertical="top" wrapText="1"/>
    </xf>
    <xf numFmtId="0" fontId="48" fillId="2" borderId="4" xfId="5" applyFont="1" applyFill="1" applyBorder="1" applyAlignment="1">
      <alignment horizontal="center"/>
    </xf>
    <xf numFmtId="166" fontId="1" fillId="0" borderId="0" xfId="2" applyNumberFormat="1" applyFont="1"/>
    <xf numFmtId="164" fontId="42" fillId="2" borderId="4" xfId="2" applyNumberFormat="1" applyFont="1" applyFill="1" applyBorder="1" applyAlignment="1"/>
    <xf numFmtId="164" fontId="42" fillId="2" borderId="13" xfId="2" applyNumberFormat="1" applyFont="1" applyFill="1" applyBorder="1" applyAlignment="1"/>
    <xf numFmtId="43" fontId="1" fillId="0" borderId="0" xfId="5" applyNumberFormat="1"/>
    <xf numFmtId="0" fontId="14" fillId="2" borderId="11" xfId="5" applyFont="1" applyFill="1" applyBorder="1" applyAlignment="1">
      <alignment horizontal="center"/>
    </xf>
    <xf numFmtId="0" fontId="14" fillId="2" borderId="14" xfId="5" applyFont="1" applyFill="1" applyBorder="1" applyAlignment="1">
      <alignment horizontal="center"/>
    </xf>
    <xf numFmtId="0" fontId="48" fillId="2" borderId="14" xfId="5" applyFont="1" applyFill="1" applyBorder="1" applyAlignment="1">
      <alignment horizontal="center"/>
    </xf>
    <xf numFmtId="164" fontId="42" fillId="2" borderId="14" xfId="2" applyNumberFormat="1" applyFont="1" applyFill="1" applyBorder="1" applyAlignment="1"/>
    <xf numFmtId="164" fontId="42" fillId="2" borderId="12" xfId="2" applyNumberFormat="1" applyFont="1" applyFill="1" applyBorder="1" applyAlignment="1"/>
    <xf numFmtId="0" fontId="14" fillId="2" borderId="4" xfId="5" applyFont="1" applyFill="1" applyBorder="1" applyAlignment="1">
      <alignment horizontal="center"/>
    </xf>
    <xf numFmtId="4" fontId="49" fillId="0" borderId="0" xfId="0" applyNumberFormat="1" applyFont="1" applyAlignment="1">
      <alignment horizontal="right" vertical="center"/>
    </xf>
    <xf numFmtId="0" fontId="14" fillId="2" borderId="8" xfId="5" applyFont="1" applyFill="1" applyBorder="1" applyAlignment="1">
      <alignment horizontal="center"/>
    </xf>
    <xf numFmtId="0" fontId="2" fillId="2" borderId="15" xfId="5" applyFont="1" applyFill="1" applyBorder="1" applyAlignment="1">
      <alignment horizontal="left"/>
    </xf>
    <xf numFmtId="0" fontId="2" fillId="2" borderId="8" xfId="5" applyFont="1" applyFill="1" applyBorder="1"/>
    <xf numFmtId="0" fontId="43" fillId="2" borderId="0" xfId="5" applyFont="1" applyFill="1"/>
    <xf numFmtId="4" fontId="1" fillId="0" borderId="0" xfId="5" applyNumberFormat="1"/>
    <xf numFmtId="166" fontId="49" fillId="0" borderId="0" xfId="2" applyNumberFormat="1" applyFont="1" applyBorder="1"/>
    <xf numFmtId="166" fontId="24" fillId="0" borderId="0" xfId="2" applyNumberFormat="1" applyFont="1" applyBorder="1"/>
    <xf numFmtId="166" fontId="1" fillId="0" borderId="0" xfId="5" applyNumberFormat="1"/>
    <xf numFmtId="0" fontId="42" fillId="2" borderId="2" xfId="5" applyFont="1" applyFill="1" applyBorder="1" applyAlignment="1">
      <alignment horizontal="left" vertical="center"/>
    </xf>
    <xf numFmtId="164" fontId="42" fillId="2" borderId="2" xfId="4" applyFont="1" applyFill="1" applyBorder="1" applyAlignment="1">
      <alignment horizontal="left" vertical="center"/>
    </xf>
    <xf numFmtId="0" fontId="43" fillId="2" borderId="2" xfId="5" applyFont="1" applyFill="1" applyBorder="1" applyAlignment="1">
      <alignment horizontal="left" vertical="center"/>
    </xf>
    <xf numFmtId="164" fontId="43" fillId="2" borderId="2" xfId="4" applyFont="1" applyFill="1" applyBorder="1" applyAlignment="1">
      <alignment horizontal="left" vertical="center"/>
    </xf>
    <xf numFmtId="0" fontId="2" fillId="2" borderId="2" xfId="5" applyFont="1" applyFill="1" applyBorder="1" applyAlignment="1">
      <alignment horizontal="center"/>
    </xf>
    <xf numFmtId="164" fontId="2" fillId="2" borderId="2" xfId="5" applyNumberFormat="1" applyFont="1" applyFill="1" applyBorder="1" applyAlignment="1">
      <alignment horizontal="center"/>
    </xf>
    <xf numFmtId="164" fontId="43" fillId="2" borderId="4" xfId="5" applyNumberFormat="1" applyFont="1" applyFill="1" applyBorder="1"/>
    <xf numFmtId="164" fontId="43" fillId="2" borderId="2" xfId="4" applyFont="1" applyFill="1" applyBorder="1" applyAlignment="1">
      <alignment vertical="center"/>
    </xf>
    <xf numFmtId="165" fontId="43" fillId="2" borderId="2" xfId="2" applyFont="1" applyFill="1" applyBorder="1" applyAlignment="1">
      <alignment vertical="center"/>
    </xf>
    <xf numFmtId="0" fontId="43" fillId="2" borderId="2" xfId="5" applyFont="1" applyFill="1" applyBorder="1" applyAlignment="1">
      <alignment horizontal="left"/>
    </xf>
    <xf numFmtId="164" fontId="43" fillId="2" borderId="2" xfId="4" applyFont="1" applyFill="1" applyBorder="1" applyAlignment="1"/>
    <xf numFmtId="164" fontId="42" fillId="2" borderId="0" xfId="2" applyNumberFormat="1" applyFont="1" applyFill="1" applyBorder="1" applyAlignment="1"/>
    <xf numFmtId="4" fontId="50" fillId="0" borderId="0" xfId="0" applyNumberFormat="1" applyFont="1" applyAlignment="1">
      <alignment horizontal="right" vertical="center"/>
    </xf>
    <xf numFmtId="164" fontId="23" fillId="2" borderId="0" xfId="4" applyFont="1" applyFill="1" applyBorder="1" applyAlignment="1">
      <alignment horizontal="center" vertical="center"/>
    </xf>
    <xf numFmtId="43" fontId="20" fillId="2" borderId="0" xfId="5" applyNumberFormat="1" applyFont="1" applyFill="1" applyAlignment="1">
      <alignment horizontal="center" vertical="center"/>
    </xf>
    <xf numFmtId="43" fontId="1" fillId="2" borderId="0" xfId="5" applyNumberFormat="1" applyFill="1" applyAlignment="1">
      <alignment horizontal="left"/>
    </xf>
    <xf numFmtId="164" fontId="2" fillId="2" borderId="0" xfId="4" applyFont="1" applyFill="1" applyBorder="1" applyAlignment="1"/>
    <xf numFmtId="0" fontId="51" fillId="0" borderId="0" xfId="7" applyAlignment="1">
      <alignment horizontal="left" vertical="top" wrapText="1" readingOrder="1"/>
    </xf>
    <xf numFmtId="0" fontId="51" fillId="0" borderId="0" xfId="7">
      <alignment vertical="top"/>
    </xf>
    <xf numFmtId="0" fontId="56" fillId="0" borderId="0" xfId="7" applyFont="1" applyAlignment="1">
      <alignment horizontal="left" vertical="top" wrapText="1" readingOrder="1"/>
    </xf>
    <xf numFmtId="0" fontId="58" fillId="0" borderId="0" xfId="7" applyFont="1" applyAlignment="1">
      <alignment horizontal="center" vertical="top" wrapText="1" readingOrder="1"/>
    </xf>
    <xf numFmtId="39" fontId="58" fillId="0" borderId="0" xfId="7" applyNumberFormat="1" applyFont="1" applyAlignment="1">
      <alignment horizontal="right" vertical="top"/>
    </xf>
    <xf numFmtId="39" fontId="59" fillId="0" borderId="0" xfId="7" applyNumberFormat="1" applyFont="1" applyAlignment="1">
      <alignment horizontal="right" vertical="top"/>
    </xf>
    <xf numFmtId="169" fontId="32" fillId="0" borderId="0" xfId="7" applyNumberFormat="1" applyFont="1">
      <alignment vertical="top"/>
    </xf>
    <xf numFmtId="168" fontId="43" fillId="0" borderId="0" xfId="1" applyNumberFormat="1" applyFont="1" applyFill="1"/>
    <xf numFmtId="0" fontId="20" fillId="0" borderId="13" xfId="5" applyFont="1" applyBorder="1" applyAlignment="1">
      <alignment horizontal="left" vertical="center"/>
    </xf>
    <xf numFmtId="0" fontId="20" fillId="0" borderId="4" xfId="5" applyFont="1" applyBorder="1" applyAlignment="1">
      <alignment horizontal="center" vertical="center"/>
    </xf>
    <xf numFmtId="164" fontId="25" fillId="0" borderId="4" xfId="4" applyFont="1" applyFill="1" applyBorder="1" applyAlignment="1">
      <alignment horizontal="center" vertical="center"/>
    </xf>
    <xf numFmtId="0" fontId="20" fillId="0" borderId="13" xfId="5" applyFont="1" applyBorder="1" applyAlignment="1">
      <alignment vertical="center"/>
    </xf>
    <xf numFmtId="0" fontId="23" fillId="0" borderId="13" xfId="5" applyFont="1" applyBorder="1" applyAlignment="1">
      <alignment horizontal="left" vertical="center"/>
    </xf>
    <xf numFmtId="164" fontId="25" fillId="0" borderId="8" xfId="4" applyFont="1" applyFill="1" applyBorder="1" applyAlignment="1">
      <alignment horizontal="center" vertical="center"/>
    </xf>
    <xf numFmtId="164" fontId="29" fillId="0" borderId="10" xfId="4" applyFont="1" applyFill="1" applyBorder="1" applyAlignment="1">
      <alignment horizontal="center" vertical="center"/>
    </xf>
    <xf numFmtId="0" fontId="23" fillId="0" borderId="4" xfId="5" applyFont="1" applyBorder="1" applyAlignment="1">
      <alignment vertical="center"/>
    </xf>
    <xf numFmtId="0" fontId="23" fillId="0" borderId="4" xfId="5" applyFont="1" applyBorder="1" applyAlignment="1">
      <alignment horizontal="center" vertical="center"/>
    </xf>
    <xf numFmtId="164" fontId="25" fillId="0" borderId="14" xfId="4" applyFont="1" applyFill="1" applyBorder="1" applyAlignment="1">
      <alignment horizontal="center" vertical="center"/>
    </xf>
    <xf numFmtId="0" fontId="23" fillId="0" borderId="13" xfId="5" applyFont="1" applyBorder="1" applyAlignment="1">
      <alignment horizontal="center" vertical="center"/>
    </xf>
    <xf numFmtId="164" fontId="29" fillId="0" borderId="2" xfId="4" applyFont="1" applyFill="1" applyBorder="1" applyAlignment="1">
      <alignment horizontal="center" vertical="center"/>
    </xf>
    <xf numFmtId="0" fontId="56" fillId="0" borderId="0" xfId="7" applyFont="1" applyAlignment="1">
      <alignment horizontal="left" vertical="top" wrapText="1" readingOrder="1"/>
    </xf>
    <xf numFmtId="0" fontId="57" fillId="0" borderId="0" xfId="7" applyFont="1" applyAlignment="1">
      <alignment horizontal="left" vertical="top"/>
    </xf>
    <xf numFmtId="0" fontId="52" fillId="0" borderId="0" xfId="7" applyFont="1" applyAlignment="1">
      <alignment horizontal="center" vertical="top"/>
    </xf>
    <xf numFmtId="0" fontId="53" fillId="0" borderId="0" xfId="7" applyFont="1" applyAlignment="1">
      <alignment horizontal="center" vertical="top" wrapText="1" readingOrder="1"/>
    </xf>
    <xf numFmtId="0" fontId="54" fillId="0" borderId="0" xfId="7" applyFont="1" applyAlignment="1">
      <alignment horizontal="center" vertical="top" wrapText="1" readingOrder="1"/>
    </xf>
    <xf numFmtId="0" fontId="58" fillId="0" borderId="0" xfId="7" applyFont="1" applyAlignment="1">
      <alignment horizontal="center" vertical="top" wrapText="1" readingOrder="1"/>
    </xf>
    <xf numFmtId="0" fontId="55" fillId="0" borderId="0" xfId="7" applyFont="1" applyAlignment="1">
      <alignment horizontal="left" vertical="top"/>
    </xf>
    <xf numFmtId="39" fontId="58" fillId="0" borderId="0" xfId="7" applyNumberFormat="1" applyFont="1" applyAlignment="1">
      <alignment horizontal="right" vertical="top"/>
    </xf>
    <xf numFmtId="1" fontId="59" fillId="0" borderId="0" xfId="7" applyNumberFormat="1" applyFont="1" applyAlignment="1">
      <alignment horizontal="center" vertical="top"/>
    </xf>
    <xf numFmtId="0" fontId="59" fillId="0" borderId="0" xfId="7" applyFont="1" applyAlignment="1">
      <alignment horizontal="left" vertical="top" wrapText="1"/>
    </xf>
    <xf numFmtId="39" fontId="59" fillId="0" borderId="0" xfId="7" applyNumberFormat="1" applyFont="1" applyAlignment="1">
      <alignment horizontal="right" vertical="top"/>
    </xf>
    <xf numFmtId="0" fontId="58" fillId="0" borderId="0" xfId="7" applyFont="1" applyAlignment="1">
      <alignment horizontal="right" vertical="top" wrapText="1" readingOrder="1"/>
    </xf>
    <xf numFmtId="0" fontId="51" fillId="0" borderId="0" xfId="7" applyAlignment="1">
      <alignment horizontal="left" vertical="top" wrapText="1" readingOrder="1"/>
    </xf>
    <xf numFmtId="0" fontId="60" fillId="0" borderId="0" xfId="7" applyFont="1" applyAlignment="1">
      <alignment horizontal="left" vertical="top" wrapText="1" readingOrder="1"/>
    </xf>
    <xf numFmtId="0" fontId="61" fillId="0" borderId="0" xfId="7" applyFont="1" applyAlignment="1">
      <alignment horizontal="right" vertical="top" wrapText="1" readingOrder="1"/>
    </xf>
    <xf numFmtId="0" fontId="19" fillId="2" borderId="0" xfId="5" applyFont="1" applyFill="1" applyAlignment="1">
      <alignment horizontal="right" vertical="top"/>
    </xf>
    <xf numFmtId="0" fontId="4" fillId="2" borderId="0" xfId="5" applyFont="1" applyFill="1" applyAlignment="1">
      <alignment horizontal="center" vertical="top"/>
    </xf>
    <xf numFmtId="0" fontId="21" fillId="2" borderId="0" xfId="5" applyFont="1" applyFill="1" applyAlignment="1">
      <alignment horizontal="center" vertical="top"/>
    </xf>
    <xf numFmtId="0" fontId="22" fillId="2" borderId="0" xfId="5" applyFont="1" applyFill="1" applyAlignment="1">
      <alignment horizontal="center" vertical="top"/>
    </xf>
    <xf numFmtId="0" fontId="2" fillId="2" borderId="5" xfId="5" applyFont="1" applyFill="1" applyBorder="1" applyAlignment="1">
      <alignment wrapText="1"/>
    </xf>
    <xf numFmtId="0" fontId="2" fillId="2" borderId="13" xfId="5" applyFont="1" applyFill="1" applyBorder="1" applyAlignment="1">
      <alignment wrapText="1"/>
    </xf>
    <xf numFmtId="0" fontId="38" fillId="2" borderId="0" xfId="5" applyFont="1" applyFill="1" applyAlignment="1">
      <alignment horizontal="right" vertical="center"/>
    </xf>
    <xf numFmtId="0" fontId="2" fillId="2" borderId="9" xfId="5" applyFont="1" applyFill="1" applyBorder="1" applyAlignment="1">
      <alignment horizontal="center" vertical="center"/>
    </xf>
    <xf numFmtId="0" fontId="2" fillId="2" borderId="10" xfId="5" applyFont="1" applyFill="1" applyBorder="1" applyAlignment="1">
      <alignment horizontal="center" vertical="center"/>
    </xf>
    <xf numFmtId="0" fontId="14" fillId="2" borderId="9" xfId="5" applyFont="1" applyFill="1" applyBorder="1" applyAlignment="1">
      <alignment horizontal="center"/>
    </xf>
    <xf numFmtId="0" fontId="1" fillId="2" borderId="0" xfId="5" applyFill="1" applyAlignment="1">
      <alignment horizontal="center"/>
    </xf>
    <xf numFmtId="0" fontId="1" fillId="2" borderId="9" xfId="5" applyFill="1" applyBorder="1" applyAlignment="1">
      <alignment horizontal="center"/>
    </xf>
    <xf numFmtId="0" fontId="39" fillId="2" borderId="0" xfId="5" applyFont="1" applyFill="1" applyAlignment="1">
      <alignment horizontal="center" vertical="top"/>
    </xf>
    <xf numFmtId="0" fontId="2" fillId="2" borderId="2" xfId="5" applyFont="1" applyFill="1" applyBorder="1" applyAlignment="1">
      <alignment horizontal="center" vertical="center"/>
    </xf>
    <xf numFmtId="0" fontId="2" fillId="2" borderId="10" xfId="5" applyFont="1" applyFill="1" applyBorder="1" applyAlignment="1">
      <alignment horizontal="left" vertical="center"/>
    </xf>
    <xf numFmtId="0" fontId="2" fillId="2" borderId="14" xfId="5" applyFont="1" applyFill="1" applyBorder="1" applyAlignment="1">
      <alignment horizontal="center" vertical="center" wrapText="1"/>
    </xf>
    <xf numFmtId="0" fontId="2" fillId="2" borderId="8" xfId="5" applyFont="1" applyFill="1" applyBorder="1" applyAlignment="1">
      <alignment horizontal="center" vertical="center" wrapText="1"/>
    </xf>
    <xf numFmtId="167" fontId="2" fillId="2" borderId="2" xfId="4" applyNumberFormat="1" applyFont="1" applyFill="1" applyBorder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</cellXfs>
  <cellStyles count="8">
    <cellStyle name="Comma [0]" xfId="1" builtinId="6"/>
    <cellStyle name="Comma [0] 2" xfId="2" xr:uid="{B67AB45B-877E-41A3-95DD-1B1C5BC1EAA3}"/>
    <cellStyle name="Comma 2" xfId="4" xr:uid="{653F0866-525E-4845-9CDB-0A7423A7D87A}"/>
    <cellStyle name="Normal" xfId="0" builtinId="0"/>
    <cellStyle name="Normal 2" xfId="7" xr:uid="{A89737D0-8E99-43E1-AB12-DF913333DCDF}"/>
    <cellStyle name="Normal 2 2" xfId="3" xr:uid="{AA23EDC4-14D9-475B-AF1D-59DD5D3FD0FF}"/>
    <cellStyle name="Normal 2 3" xfId="5" xr:uid="{D4D0F502-9EBF-4814-B0CF-E700901F97C7}"/>
    <cellStyle name="Normal 2 4" xfId="6" xr:uid="{436D7282-E757-48AF-AB1A-EE53E8BFE1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0</xdr:colOff>
      <xdr:row>4</xdr:row>
      <xdr:rowOff>133350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51698009-7602-4ACA-9B21-872E696E2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476250"/>
          <a:ext cx="619125" cy="6477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5</xdr:col>
      <xdr:colOff>47625</xdr:colOff>
      <xdr:row>44</xdr:row>
      <xdr:rowOff>114300</xdr:rowOff>
    </xdr:to>
    <xdr:pic>
      <xdr:nvPicPr>
        <xdr:cNvPr id="3" name="Picture -511">
          <a:extLst>
            <a:ext uri="{FF2B5EF4-FFF2-40B4-BE49-F238E27FC236}">
              <a16:creationId xmlns:a16="http://schemas.microsoft.com/office/drawing/2014/main" id="{54BB4E36-D7E5-46CC-BFBB-2B9011FB7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7724775"/>
          <a:ext cx="666750" cy="1143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2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34B72D33-CAF5-4A17-ADEE-BD67A7BA79C1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3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6B6F9774-7EB2-4A26-A7E4-2E2B8D66E711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4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959DCF47-4254-42CE-A30E-A3E952469BC4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5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62AA2234-7BD0-4595-96F3-9DB90BF157A1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6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E3FE7F5D-D042-4569-AA7B-2215A9090B35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7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40B3B414-DC94-4328-A2F2-07E04FE23870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8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59D7D307-B285-4DF8-9B61-ACC9C93C8D92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9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4E4C67CF-5805-4973-815F-39EA7A70CD16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10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AA1B9A16-D054-4CFE-9D40-9AD31EC136D4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11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E433711A-551F-4230-8360-D2D90F969EB0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12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5789121-1263-425B-9AA1-E320BC5F69E6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662268</xdr:colOff>
      <xdr:row>47</xdr:row>
      <xdr:rowOff>57150</xdr:rowOff>
    </xdr:to>
    <xdr:sp macro="" textlink="">
      <xdr:nvSpPr>
        <xdr:cNvPr id="13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EB07517A-854B-41CE-99AB-E967E8B368C6}"/>
            </a:ext>
          </a:extLst>
        </xdr:cNvPr>
        <xdr:cNvSpPr/>
      </xdr:nvSpPr>
      <xdr:spPr>
        <a:xfrm>
          <a:off x="10125075" y="7972425"/>
          <a:ext cx="666751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14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8AFE1232-8767-42E4-A678-9A5B329F50EB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15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6D858204-D12C-4C18-B2D3-DC7B186F23C3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16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13DA26A-58DD-4529-81A9-25D5435E4FE1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17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130C2D12-49B3-45C1-B079-9A251F90BDF0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18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279093C6-A54A-4D75-82FD-909CE7F0D3B7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19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2A1F9FB0-7358-4703-8882-6D52A728FFE9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20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2AB04B78-1C04-4031-AA4F-2C31975EDCAF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21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2D2183A5-568A-4D91-8C58-DFBD97F08BC8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662267</xdr:colOff>
      <xdr:row>47</xdr:row>
      <xdr:rowOff>57150</xdr:rowOff>
    </xdr:to>
    <xdr:sp macro="" textlink="">
      <xdr:nvSpPr>
        <xdr:cNvPr id="22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AA76047F-230A-492C-AD21-12B84E6EF3C3}"/>
            </a:ext>
          </a:extLst>
        </xdr:cNvPr>
        <xdr:cNvSpPr/>
      </xdr:nvSpPr>
      <xdr:spPr>
        <a:xfrm>
          <a:off x="10125075" y="7972425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3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C599E270-FF21-4F3E-9907-35B2EA0A2B28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4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8190D980-1BC1-4C36-8B75-A288D733DB1B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5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65B31CDF-9B83-4321-A27A-6E91CF3AAB3A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6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1B9B5F74-2197-4AF4-A489-1D638356A359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7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B24AAAB3-BD2C-48A9-913B-EFA08755A4CB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8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D9715D10-054B-4988-AA67-ECE1AFF5CBDA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9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B6FDE288-71C1-47F7-84D4-9FAD5037FBB0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0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60FFB1E0-22C8-41D7-A62F-D13709EBA25B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1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88BBFF43-5174-4B0A-9EDD-0862B44DCE01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2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7616C0F5-8579-41C5-8558-1E7E7CE06BF7}"/>
            </a:ext>
          </a:extLst>
        </xdr:cNvPr>
        <xdr:cNvSpPr/>
      </xdr:nvSpPr>
      <xdr:spPr>
        <a:xfrm>
          <a:off x="10115550" y="7848600"/>
          <a:ext cx="666750" cy="552450"/>
        </a:xfrm>
        <a:prstGeom prst="rect">
          <a:avLst/>
        </a:prstGeom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3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31576197-6C59-4DAC-96B7-0D80A292D345}"/>
            </a:ext>
          </a:extLst>
        </xdr:cNvPr>
        <xdr:cNvSpPr/>
      </xdr:nvSpPr>
      <xdr:spPr bwMode="auto">
        <a:xfrm>
          <a:off x="10115550" y="78486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4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B0B9C45E-1543-4CC9-BD62-554B861CDD80}"/>
            </a:ext>
          </a:extLst>
        </xdr:cNvPr>
        <xdr:cNvSpPr/>
      </xdr:nvSpPr>
      <xdr:spPr bwMode="auto">
        <a:xfrm>
          <a:off x="10115550" y="78486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5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3FD96EC8-7982-4406-A9FC-701DDF61C0F4}"/>
            </a:ext>
          </a:extLst>
        </xdr:cNvPr>
        <xdr:cNvSpPr/>
      </xdr:nvSpPr>
      <xdr:spPr bwMode="auto">
        <a:xfrm>
          <a:off x="10115550" y="78486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6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0FCC1A7-8A6C-47D1-A72D-1BBF20CF6B98}"/>
            </a:ext>
          </a:extLst>
        </xdr:cNvPr>
        <xdr:cNvSpPr/>
      </xdr:nvSpPr>
      <xdr:spPr bwMode="auto">
        <a:xfrm>
          <a:off x="10115550" y="78486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7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E0455468-D806-4774-B1FC-0D484E808C45}"/>
            </a:ext>
          </a:extLst>
        </xdr:cNvPr>
        <xdr:cNvSpPr/>
      </xdr:nvSpPr>
      <xdr:spPr bwMode="auto">
        <a:xfrm>
          <a:off x="10115550" y="78486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8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64C0E931-B947-42C0-8415-41C33DCAA17A}"/>
            </a:ext>
          </a:extLst>
        </xdr:cNvPr>
        <xdr:cNvSpPr/>
      </xdr:nvSpPr>
      <xdr:spPr bwMode="auto">
        <a:xfrm>
          <a:off x="10115550" y="78486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2049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72131E9D-3133-4942-BE95-235D65F0931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652742</xdr:colOff>
      <xdr:row>46</xdr:row>
      <xdr:rowOff>85725</xdr:rowOff>
    </xdr:to>
    <xdr:sp macro="" textlink="">
      <xdr:nvSpPr>
        <xdr:cNvPr id="39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6E9BED99-7948-28C9-3CE1-9466C0A753F8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657225</xdr:colOff>
      <xdr:row>46</xdr:row>
      <xdr:rowOff>85725</xdr:rowOff>
    </xdr:to>
    <xdr:sp macro="" textlink="">
      <xdr:nvSpPr>
        <xdr:cNvPr id="40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21A47A7-91FB-4FD5-C284-79F29560CFA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657225</xdr:colOff>
      <xdr:row>46</xdr:row>
      <xdr:rowOff>85725</xdr:rowOff>
    </xdr:to>
    <xdr:sp macro="" textlink="">
      <xdr:nvSpPr>
        <xdr:cNvPr id="41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198AC560-AB0F-61E3-9DC8-A98B3744C6E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657225</xdr:colOff>
      <xdr:row>46</xdr:row>
      <xdr:rowOff>85725</xdr:rowOff>
    </xdr:to>
    <xdr:sp macro="" textlink="">
      <xdr:nvSpPr>
        <xdr:cNvPr id="42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19ED1B14-21C2-F7D2-201B-03E8CF69898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657225</xdr:colOff>
      <xdr:row>46</xdr:row>
      <xdr:rowOff>85725</xdr:rowOff>
    </xdr:to>
    <xdr:sp macro="" textlink="">
      <xdr:nvSpPr>
        <xdr:cNvPr id="43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7380F33A-869E-3BA9-F4CE-4FD234CA22A5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2419350</xdr:colOff>
      <xdr:row>43</xdr:row>
      <xdr:rowOff>47625</xdr:rowOff>
    </xdr:from>
    <xdr:to>
      <xdr:col>6</xdr:col>
      <xdr:colOff>657225</xdr:colOff>
      <xdr:row>46</xdr:row>
      <xdr:rowOff>85725</xdr:rowOff>
    </xdr:to>
    <xdr:sp macro="" textlink="">
      <xdr:nvSpPr>
        <xdr:cNvPr id="44" name="AutoShape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C35A0512-A8E9-6615-9FB1-9B840617616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2419350</xdr:colOff>
          <xdr:row>43</xdr:row>
          <xdr:rowOff>47625</xdr:rowOff>
        </xdr:from>
        <xdr:to>
          <xdr:col>6</xdr:col>
          <xdr:colOff>657225</xdr:colOff>
          <xdr:row>46</xdr:row>
          <xdr:rowOff>85725</xdr:rowOff>
        </xdr:to>
        <xdr:sp macro="" textlink="">
          <xdr:nvSpPr>
            <xdr:cNvPr id="45" name="AutoShape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2F9574E9-BA83-DD96-2846-1288ADCA0E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A4F6F191-35F1-4045-A5BC-E41E4A005771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439E2DB-378A-4494-8BA4-CA872510B3B6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5F5A9413-FE39-46A2-8652-2F9EC9FEDC86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308CF4E-3A4C-408B-A301-A97138B3903C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E6DA54D8-EBDC-4779-91B4-F1CC41387A86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E7DD027-49AA-45DF-BEF2-15C77BBF214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8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FF8D68B2-DE61-4ECB-84BC-DB5BB1221F7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9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3E59D49-159D-4F0C-A1EB-24A206DB232D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0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853F1EAB-0415-4B90-9B52-3B5BCD397168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1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65097EC-1201-44A3-A341-A14757B4C929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37F44E9C-0664-455A-87FB-2B30D2CC022E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64F2A6B-01EF-4999-8886-FA7AE2AD24E1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9466198-189E-46FA-93D9-32664DC745ED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2724E51-4C5C-49FD-814C-F5E68F8671C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6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EF15EB60-2FB3-40FE-85EC-45F14D703DBB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7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B5360072-CE43-4D34-97B6-8B64C3E2DF8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8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33F4A8A3-74F7-46E9-A31A-B372075D34C6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19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3153E3F-3501-4371-930D-EDF9CAB1DA67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0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86AD6E7E-FF4C-4589-BF38-B898291EC840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1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362CB1F-AEB5-4FFE-A73A-32B73CB34E5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59CD4C73-9C9D-4F2B-88EB-A3113C02AA3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6D32EED-0E62-4494-8575-796609AB25A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916F989-F87B-4ADC-A0FB-4E38BA360C2E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F7F0E686-9C90-4EAE-B79B-F43619E8BD3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6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3BB8EDB1-2AB4-474B-896A-092D445E2CCF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7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B71734F-9B80-4BDF-A11C-B0FD676D0F88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8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8791C75-6F1F-42D6-8414-152D7A515A9C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29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7336446C-D28D-439A-8393-B8FA03CC4FF1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0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EC1369E6-6BF6-46E0-96A0-599DBC7B75FA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1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C9A2369-67D1-4038-8AA3-7BC3D02376E1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74322854-7EC6-40E4-809F-01D09FA6A778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592FCF62-1C10-4B61-9F70-6A518643BB6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E0BC6F90-E6E5-4EBB-9FE3-AE8A3A8D0148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AF94D2E7-BC68-41B6-80E1-CB3F568D832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6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FC63FD1C-257D-4967-A57C-DFCFA224155F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7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21A931E-8A89-47BC-81F4-44248AF088EF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8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BC0D5E6D-F848-49B3-9DCB-21FD00CBD6C1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9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AE60905-FDE6-46AD-9483-3468BD89BC3E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0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54BFA6FC-6A46-459B-BAFE-0FEEE5A7061A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1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0B8F2B0-D0EA-4DF6-94EE-107E65B2866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4A83218-6B6A-4D93-8AF8-96B6BB1EEAA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DC0A7D0E-8D1D-4C2C-A4FB-F8723AFA7640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EAD08409-2ACF-45E1-8A3D-1D5882FF9F2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B9A83035-2DA6-4674-9D54-819DB076BD60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6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9FCBFC0-05EA-4BDF-B4C4-9C23C64F8EEF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7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DC9B277-22A7-4C99-9E84-74F4A905E0D1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8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2CF3592-B900-4503-8CDD-E9203319292B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49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FBB774B-1550-40AD-AAB5-0CB3F50FCE9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0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278EFE6-6F52-4A6D-AA1D-54A751AA1B0A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1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F3163616-4B0C-4B08-99AB-64ACD0284A1F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7E64B3B9-2E96-4F2B-A1F9-C93AD4C8CB69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DC20449-6DCA-4E22-A7CA-4C4DB3CB63AD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C0CC09C-ED91-4DC9-A3F2-26E73F9749D2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D8A5C5E-8449-4B55-8A8D-90223953987B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6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83125FAB-98D1-4503-B756-8A1BEBB6148F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7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F5B8C29A-85B2-431C-BF3C-862C527D2A6E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8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3B54B3B-F9FF-48D0-AF92-0B9DC355344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59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622D75A2-663B-431F-8E8F-05586F49E70E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0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E24660A-A816-4B21-8F8E-34A15D3F6C1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1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DE110BE-3CCB-409C-86F5-4EF62F5D1CA5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2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C9596E50-55A7-41B7-9358-029A377E2AC6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3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A2702CB7-F947-4EE7-9C5D-417A3234AA74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4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DE43A62F-1A5F-4A72-8C01-80DB33C026C4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5" name="AutoShape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9C2B047-BAAE-4D16-9BC4-88F26D7C4CC7}"/>
            </a:ext>
          </a:extLst>
        </xdr:cNvPr>
        <xdr:cNvSpPr/>
      </xdr:nvSpPr>
      <xdr:spPr>
        <a:xfrm>
          <a:off x="7534275" y="6000750"/>
          <a:ext cx="666750" cy="571500"/>
        </a:xfrm>
        <a:prstGeom prst="rect">
          <a:avLst/>
        </a:prstGeom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6" name="AutoShape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E6A9B5DD-B299-438A-A945-7F3491D9E81C}"/>
            </a:ext>
          </a:extLst>
        </xdr:cNvPr>
        <xdr:cNvSpPr/>
      </xdr:nvSpPr>
      <xdr:spPr bwMode="auto">
        <a:xfrm>
          <a:off x="7534275" y="600075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7" name="AutoShape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DE6890BF-B20E-4320-9291-37D811F77E90}"/>
            </a:ext>
          </a:extLst>
        </xdr:cNvPr>
        <xdr:cNvSpPr/>
      </xdr:nvSpPr>
      <xdr:spPr bwMode="auto">
        <a:xfrm>
          <a:off x="7534275" y="600075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8" name="AutoShape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452EC588-F10A-4A5E-9380-18187064DE45}"/>
            </a:ext>
          </a:extLst>
        </xdr:cNvPr>
        <xdr:cNvSpPr/>
      </xdr:nvSpPr>
      <xdr:spPr bwMode="auto">
        <a:xfrm>
          <a:off x="7534275" y="600075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69" name="AutoShape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9C2F261B-87A2-4ED6-8BC2-EACB0723F2BD}"/>
            </a:ext>
          </a:extLst>
        </xdr:cNvPr>
        <xdr:cNvSpPr/>
      </xdr:nvSpPr>
      <xdr:spPr bwMode="auto">
        <a:xfrm>
          <a:off x="7534275" y="600075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0" name="AutoShape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66FCCE1-5EA1-4DBE-89E2-23C45966BFD3}"/>
            </a:ext>
          </a:extLst>
        </xdr:cNvPr>
        <xdr:cNvSpPr/>
      </xdr:nvSpPr>
      <xdr:spPr bwMode="auto">
        <a:xfrm>
          <a:off x="7534275" y="600075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1" name="AutoShape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5342FBED-3452-41FF-8AC6-07265D353EE2}"/>
            </a:ext>
          </a:extLst>
        </xdr:cNvPr>
        <xdr:cNvSpPr/>
      </xdr:nvSpPr>
      <xdr:spPr bwMode="auto">
        <a:xfrm>
          <a:off x="7534275" y="600075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3073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3721748B-005C-436E-BFAF-EA6E9BE5069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2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5FD42A3B-71E9-0B0A-FD7A-39719477CB4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3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B4710650-32D2-BDCF-1747-8FFBD7F5E5B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4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94F4B666-402E-33BB-725B-B7B5E37A83A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5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400C28C2-7A97-9A80-2581-5681BBA6BA2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6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076F81D0-8A0D-6F68-616B-B7C9F269401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</xdr:row>
      <xdr:rowOff>0</xdr:rowOff>
    </xdr:from>
    <xdr:to>
      <xdr:col>7</xdr:col>
      <xdr:colOff>57150</xdr:colOff>
      <xdr:row>31</xdr:row>
      <xdr:rowOff>0</xdr:rowOff>
    </xdr:to>
    <xdr:sp macro="" textlink="">
      <xdr:nvSpPr>
        <xdr:cNvPr id="77" name="AutoShape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1FA0739B-6F1B-33F1-768A-EE00B565675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57150</xdr:colOff>
          <xdr:row>31</xdr:row>
          <xdr:rowOff>0</xdr:rowOff>
        </xdr:to>
        <xdr:sp macro="" textlink="">
          <xdr:nvSpPr>
            <xdr:cNvPr id="78" name="AutoShape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4BA5552D-8E4B-8FE9-F8FA-C4A9BF6DE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PORAN%20KEUANGAN%20SEMESTER%201%20(2020)%20Inspektorat/Semester%20I%202019/IV.%20LP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K%202022\LK%20Inspektorat%202022%20fix\New%20folder\IV.%20LPE%202022.xlsx" TargetMode="External"/><Relationship Id="rId1" Type="http://schemas.openxmlformats.org/officeDocument/2006/relationships/externalLinkPath" Target="IV.%20LPE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K%202022\LK%20Inspektorat%202022%20fix\New%20folder\III.%20LO%202022.xlsx" TargetMode="External"/><Relationship Id="rId1" Type="http://schemas.openxmlformats.org/officeDocument/2006/relationships/externalLinkPath" Target="III.%20LO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K%202022\LK%20Inspektorat%202022%20fix\lra%20persubjek%202022.xls" TargetMode="External"/><Relationship Id="rId1" Type="http://schemas.openxmlformats.org/officeDocument/2006/relationships/externalLinkPath" Target="/LK%202022/LK%20Inspektorat%202022%20fix/lra%20persubjek%20202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LK%202022/LK%20Inspektorat%202022%20fix/II.%20LRA%20SEMESTER%20II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K%202022\LK%20Inspektorat%202022%20fix\New%20folder\I.%20Neraca%202022.xlsx" TargetMode="External"/><Relationship Id="rId1" Type="http://schemas.openxmlformats.org/officeDocument/2006/relationships/externalLinkPath" Target="I.%20Nerac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PE sem 1"/>
      <sheetName val="Sheet3"/>
    </sheetNames>
    <sheetDataSet>
      <sheetData sheetId="0">
        <row r="20">
          <cell r="D20">
            <v>1112755209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PE 2022"/>
      <sheetName val="Sheet3"/>
    </sheetNames>
    <sheetDataSet>
      <sheetData sheetId="0">
        <row r="20">
          <cell r="D20">
            <v>120269519.76000023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pping"/>
      <sheetName val="LO 2021 "/>
      <sheetName val="Beban Operasi"/>
      <sheetName val="LO 2022"/>
      <sheetName val="Sheet2"/>
    </sheetNames>
    <sheetDataSet>
      <sheetData sheetId="0">
        <row r="79">
          <cell r="H79">
            <v>3241161697</v>
          </cell>
        </row>
        <row r="83">
          <cell r="H83">
            <v>2169158721</v>
          </cell>
        </row>
      </sheetData>
      <sheetData sheetId="1" refreshError="1"/>
      <sheetData sheetId="2" refreshError="1"/>
      <sheetData sheetId="3">
        <row r="76">
          <cell r="E76">
            <v>-6872061206.2399998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O Gaji"/>
      <sheetName val="beban gaji"/>
      <sheetName val="Beban Pemeliharaan "/>
      <sheetName val="Beban Perjalanan Dinas"/>
      <sheetName val="Beban Jasa"/>
      <sheetName val="Beban Persediaan"/>
      <sheetName val="Sheet1"/>
      <sheetName val="Sheet2"/>
      <sheetName val="Sheet4"/>
    </sheetNames>
    <sheetDataSet>
      <sheetData sheetId="0"/>
      <sheetData sheetId="1"/>
      <sheetData sheetId="2"/>
      <sheetData sheetId="3"/>
      <sheetData sheetId="4">
        <row r="21">
          <cell r="H21">
            <v>943002458</v>
          </cell>
        </row>
      </sheetData>
      <sheetData sheetId="5">
        <row r="17">
          <cell r="C17">
            <v>84312600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ester ela"/>
      <sheetName val="lra Mirda"/>
      <sheetName val="lra ela"/>
      <sheetName val="Sheet2"/>
    </sheetNames>
    <sheetDataSet>
      <sheetData sheetId="0"/>
      <sheetData sheetId="1">
        <row r="69">
          <cell r="F69">
            <v>6269573482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eraca smt 1 2023"/>
      <sheetName val="mutasi neraca SM2 2022 "/>
      <sheetName val="Aset Tetap"/>
      <sheetName val="Hutang"/>
      <sheetName val="Neraca 202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5">
          <cell r="E85">
            <v>120269519.76000001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BCECD-AFDF-48F6-85E7-F8E1527B2F4A}">
  <sheetPr>
    <outlinePr summaryBelow="0" summaryRight="0"/>
    <pageSetUpPr autoPageBreaks="0"/>
  </sheetPr>
  <dimension ref="A1:AB46"/>
  <sheetViews>
    <sheetView showGridLines="0" showOutlineSymbols="0" topLeftCell="A10" workbookViewId="0">
      <selection activeCell="O21" sqref="O21"/>
    </sheetView>
  </sheetViews>
  <sheetFormatPr defaultColWidth="8" defaultRowHeight="12.75" customHeight="1" x14ac:dyDescent="0.25"/>
  <cols>
    <col min="1" max="1" width="4.140625" style="255" customWidth="1"/>
    <col min="2" max="2" width="2" style="255" customWidth="1"/>
    <col min="3" max="3" width="1.7109375" style="255" customWidth="1"/>
    <col min="4" max="4" width="1.42578125" style="255" customWidth="1"/>
    <col min="5" max="5" width="4.140625" style="255" customWidth="1"/>
    <col min="6" max="6" width="2" style="255" customWidth="1"/>
    <col min="7" max="7" width="5.28515625" style="255" customWidth="1"/>
    <col min="8" max="8" width="1.140625" style="255" customWidth="1"/>
    <col min="9" max="9" width="14" style="255" customWidth="1"/>
    <col min="10" max="10" width="3.42578125" style="255" customWidth="1"/>
    <col min="11" max="11" width="7.7109375" style="255" customWidth="1"/>
    <col min="12" max="12" width="1" style="255" customWidth="1"/>
    <col min="13" max="13" width="19.85546875" style="255" customWidth="1"/>
    <col min="14" max="14" width="1.140625" style="255" customWidth="1"/>
    <col min="15" max="15" width="19.28515625" style="255" customWidth="1"/>
    <col min="16" max="16" width="1" style="255" customWidth="1"/>
    <col min="17" max="17" width="14.42578125" style="255" customWidth="1"/>
    <col min="18" max="18" width="1.140625" style="255" customWidth="1"/>
    <col min="19" max="19" width="15.5703125" style="255" customWidth="1"/>
    <col min="20" max="20" width="1" style="255" customWidth="1"/>
    <col min="21" max="21" width="9.85546875" style="255" customWidth="1"/>
    <col min="22" max="22" width="8" style="255"/>
    <col min="23" max="23" width="1" style="255" customWidth="1"/>
    <col min="24" max="24" width="6" style="255" customWidth="1"/>
    <col min="25" max="25" width="5.7109375" style="255" customWidth="1"/>
    <col min="26" max="26" width="7.140625" style="255" customWidth="1"/>
    <col min="27" max="27" width="1.28515625" style="255" customWidth="1"/>
    <col min="28" max="28" width="27.5703125" style="255" customWidth="1"/>
    <col min="29" max="29" width="10.5703125" style="255" customWidth="1"/>
    <col min="30" max="256" width="6.85546875" style="255" customWidth="1"/>
    <col min="257" max="16384" width="8" style="255"/>
  </cols>
  <sheetData>
    <row r="1" spans="1:27" ht="34.5" customHeight="1" x14ac:dyDescent="0.25">
      <c r="A1" s="254"/>
      <c r="Y1" s="254"/>
    </row>
    <row r="2" spans="1:27" ht="3" customHeight="1" x14ac:dyDescent="0.25"/>
    <row r="3" spans="1:27" ht="18.75" customHeight="1" x14ac:dyDescent="0.25">
      <c r="G3" s="276" t="s">
        <v>1</v>
      </c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</row>
    <row r="4" spans="1:27" ht="21.75" customHeight="1" x14ac:dyDescent="0.25">
      <c r="G4" s="277" t="s">
        <v>401</v>
      </c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</row>
    <row r="5" spans="1:27" ht="16.5" customHeight="1" x14ac:dyDescent="0.25">
      <c r="G5" s="278" t="s">
        <v>402</v>
      </c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</row>
    <row r="6" spans="1:27" ht="6.75" customHeight="1" x14ac:dyDescent="0.25"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</row>
    <row r="7" spans="1:27" ht="0.75" customHeight="1" x14ac:dyDescent="0.25"/>
    <row r="8" spans="1:27" x14ac:dyDescent="0.25">
      <c r="B8" s="274" t="s">
        <v>403</v>
      </c>
      <c r="C8" s="274"/>
      <c r="D8" s="274"/>
      <c r="E8" s="274"/>
      <c r="F8" s="274"/>
      <c r="G8" s="274"/>
      <c r="H8" s="256" t="s">
        <v>404</v>
      </c>
      <c r="I8" s="275" t="s">
        <v>405</v>
      </c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</row>
    <row r="9" spans="1:27" ht="13.5" customHeight="1" x14ac:dyDescent="0.25">
      <c r="B9" s="274" t="s">
        <v>406</v>
      </c>
      <c r="C9" s="274"/>
      <c r="D9" s="274"/>
      <c r="E9" s="274"/>
      <c r="F9" s="274"/>
      <c r="G9" s="274"/>
      <c r="H9" s="256" t="s">
        <v>404</v>
      </c>
      <c r="I9" s="275" t="s">
        <v>407</v>
      </c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</row>
    <row r="10" spans="1:27" ht="0.75" customHeight="1" x14ac:dyDescent="0.25"/>
    <row r="11" spans="1:27" x14ac:dyDescent="0.25">
      <c r="B11" s="274" t="s">
        <v>408</v>
      </c>
      <c r="C11" s="274"/>
      <c r="D11" s="274"/>
      <c r="E11" s="274"/>
      <c r="F11" s="274"/>
      <c r="G11" s="274"/>
      <c r="H11" s="256" t="s">
        <v>404</v>
      </c>
      <c r="I11" s="275" t="s">
        <v>407</v>
      </c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</row>
    <row r="12" spans="1:27" ht="0.75" customHeight="1" x14ac:dyDescent="0.25"/>
    <row r="13" spans="1:27" ht="9" customHeight="1" x14ac:dyDescent="0.25"/>
    <row r="14" spans="1:27" ht="9" customHeight="1" x14ac:dyDescent="0.25">
      <c r="O14" s="279" t="s">
        <v>409</v>
      </c>
      <c r="Q14" s="279" t="s">
        <v>410</v>
      </c>
      <c r="R14" s="279"/>
      <c r="S14" s="279"/>
      <c r="U14" s="279" t="s">
        <v>411</v>
      </c>
      <c r="V14" s="279"/>
    </row>
    <row r="15" spans="1:27" ht="12.75" hidden="1" customHeight="1" x14ac:dyDescent="0.25">
      <c r="B15" s="279" t="s">
        <v>412</v>
      </c>
      <c r="C15" s="279"/>
      <c r="E15" s="279" t="s">
        <v>413</v>
      </c>
      <c r="F15" s="279"/>
      <c r="G15" s="279"/>
      <c r="H15" s="279"/>
      <c r="I15" s="279"/>
      <c r="J15" s="279"/>
      <c r="K15" s="279"/>
      <c r="M15" s="279" t="s">
        <v>414</v>
      </c>
      <c r="O15" s="279"/>
      <c r="Q15" s="279"/>
      <c r="R15" s="279"/>
      <c r="S15" s="279"/>
      <c r="U15" s="279"/>
      <c r="V15" s="279"/>
      <c r="X15" s="279" t="s">
        <v>415</v>
      </c>
      <c r="Y15" s="279"/>
      <c r="Z15" s="279"/>
      <c r="AA15" s="279"/>
    </row>
    <row r="16" spans="1:27" ht="9" customHeight="1" x14ac:dyDescent="0.25">
      <c r="B16" s="279"/>
      <c r="C16" s="279"/>
      <c r="E16" s="279"/>
      <c r="F16" s="279"/>
      <c r="G16" s="279"/>
      <c r="H16" s="279"/>
      <c r="I16" s="279"/>
      <c r="J16" s="279"/>
      <c r="K16" s="279"/>
      <c r="M16" s="279"/>
      <c r="O16" s="279"/>
      <c r="U16" s="279"/>
      <c r="V16" s="279"/>
      <c r="X16" s="279"/>
      <c r="Y16" s="279"/>
      <c r="Z16" s="279"/>
      <c r="AA16" s="279"/>
    </row>
    <row r="17" spans="2:28" ht="12.75" hidden="1" customHeight="1" x14ac:dyDescent="0.25">
      <c r="B17" s="279"/>
      <c r="C17" s="279"/>
      <c r="E17" s="279"/>
      <c r="F17" s="279"/>
      <c r="G17" s="279"/>
      <c r="H17" s="279"/>
      <c r="I17" s="279"/>
      <c r="J17" s="279"/>
      <c r="K17" s="279"/>
      <c r="M17" s="279"/>
      <c r="O17" s="279"/>
      <c r="U17" s="279"/>
      <c r="V17" s="279"/>
      <c r="X17" s="279"/>
      <c r="Y17" s="279"/>
      <c r="Z17" s="279"/>
      <c r="AA17" s="279"/>
    </row>
    <row r="18" spans="2:28" ht="9.75" customHeight="1" x14ac:dyDescent="0.25">
      <c r="M18" s="279"/>
      <c r="O18" s="279"/>
      <c r="Q18" s="257" t="s">
        <v>416</v>
      </c>
      <c r="S18" s="257" t="s">
        <v>417</v>
      </c>
      <c r="U18" s="279"/>
      <c r="V18" s="279"/>
      <c r="X18" s="279"/>
      <c r="Y18" s="279"/>
      <c r="Z18" s="279"/>
      <c r="AA18" s="279"/>
    </row>
    <row r="19" spans="2:28" ht="9" customHeight="1" x14ac:dyDescent="0.25"/>
    <row r="20" spans="2:28" ht="2.25" customHeight="1" x14ac:dyDescent="0.25"/>
    <row r="21" spans="2:28" ht="9" customHeight="1" x14ac:dyDescent="0.25">
      <c r="E21" s="280" t="s">
        <v>418</v>
      </c>
      <c r="F21" s="280"/>
      <c r="G21" s="280"/>
      <c r="H21" s="280"/>
      <c r="I21" s="280"/>
      <c r="J21" s="280"/>
      <c r="K21" s="280"/>
      <c r="M21" s="281">
        <v>1932626192</v>
      </c>
      <c r="O21" s="258">
        <v>1208207599</v>
      </c>
      <c r="Q21" s="258">
        <v>27582757</v>
      </c>
      <c r="S21" s="281">
        <v>8774287</v>
      </c>
      <c r="U21" s="281">
        <v>1244564643</v>
      </c>
      <c r="V21" s="281"/>
      <c r="X21" s="281">
        <v>688061549</v>
      </c>
      <c r="Y21" s="281"/>
      <c r="Z21" s="281"/>
      <c r="AA21" s="281"/>
      <c r="AB21" s="260">
        <f>Q21+S21</f>
        <v>36357044</v>
      </c>
    </row>
    <row r="22" spans="2:28" ht="6" customHeight="1" x14ac:dyDescent="0.25">
      <c r="E22" s="280"/>
      <c r="F22" s="280"/>
      <c r="G22" s="280"/>
      <c r="H22" s="280"/>
      <c r="I22" s="280"/>
      <c r="J22" s="280"/>
      <c r="K22" s="280"/>
      <c r="M22" s="281"/>
      <c r="S22" s="281"/>
      <c r="U22" s="281"/>
      <c r="V22" s="281"/>
      <c r="X22" s="281"/>
      <c r="Y22" s="281"/>
      <c r="Z22" s="281"/>
      <c r="AA22" s="281"/>
    </row>
    <row r="23" spans="2:28" ht="2.25" customHeight="1" x14ac:dyDescent="0.25"/>
    <row r="24" spans="2:28" x14ac:dyDescent="0.25">
      <c r="B24" s="282">
        <v>2</v>
      </c>
      <c r="C24" s="282"/>
      <c r="E24" s="283" t="s">
        <v>419</v>
      </c>
      <c r="F24" s="283"/>
      <c r="G24" s="283"/>
      <c r="H24" s="283"/>
      <c r="I24" s="283"/>
      <c r="J24" s="283"/>
      <c r="K24" s="283"/>
      <c r="M24" s="259">
        <v>989711442</v>
      </c>
      <c r="O24" s="259">
        <v>970902972</v>
      </c>
      <c r="Q24" s="259">
        <v>18808470</v>
      </c>
      <c r="S24" s="259">
        <v>0</v>
      </c>
      <c r="U24" s="284">
        <v>989711442</v>
      </c>
      <c r="V24" s="284"/>
      <c r="X24" s="284">
        <v>0</v>
      </c>
      <c r="Y24" s="284"/>
      <c r="Z24" s="284"/>
    </row>
    <row r="25" spans="2:28" ht="2.25" customHeight="1" x14ac:dyDescent="0.25"/>
    <row r="26" spans="2:28" x14ac:dyDescent="0.25">
      <c r="B26" s="282">
        <v>3</v>
      </c>
      <c r="C26" s="282"/>
      <c r="E26" s="283" t="s">
        <v>420</v>
      </c>
      <c r="F26" s="283"/>
      <c r="G26" s="283"/>
      <c r="H26" s="283"/>
      <c r="I26" s="283"/>
      <c r="J26" s="283"/>
      <c r="K26" s="283"/>
      <c r="M26" s="259">
        <v>878585000</v>
      </c>
      <c r="O26" s="259">
        <v>219558665</v>
      </c>
      <c r="Q26" s="259">
        <v>7860986</v>
      </c>
      <c r="S26" s="259">
        <v>7860986</v>
      </c>
      <c r="U26" s="284">
        <v>235280637</v>
      </c>
      <c r="V26" s="284"/>
      <c r="X26" s="284">
        <v>643304363</v>
      </c>
      <c r="Y26" s="284"/>
      <c r="Z26" s="284"/>
    </row>
    <row r="27" spans="2:28" ht="2.25" customHeight="1" x14ac:dyDescent="0.25"/>
    <row r="28" spans="2:28" x14ac:dyDescent="0.25">
      <c r="B28" s="282">
        <v>4</v>
      </c>
      <c r="C28" s="282"/>
      <c r="E28" s="283" t="s">
        <v>421</v>
      </c>
      <c r="F28" s="283"/>
      <c r="G28" s="283"/>
      <c r="H28" s="283"/>
      <c r="I28" s="283"/>
      <c r="J28" s="283"/>
      <c r="K28" s="283"/>
      <c r="M28" s="259">
        <v>54540250</v>
      </c>
      <c r="O28" s="259">
        <v>17745962</v>
      </c>
      <c r="Q28" s="259">
        <v>913301</v>
      </c>
      <c r="S28" s="259">
        <v>913301</v>
      </c>
      <c r="U28" s="284">
        <v>19572564</v>
      </c>
      <c r="V28" s="284"/>
      <c r="X28" s="284">
        <v>34967686</v>
      </c>
      <c r="Y28" s="284"/>
      <c r="Z28" s="284"/>
    </row>
    <row r="29" spans="2:28" ht="2.25" customHeight="1" x14ac:dyDescent="0.25"/>
    <row r="30" spans="2:28" x14ac:dyDescent="0.25">
      <c r="B30" s="282">
        <v>5</v>
      </c>
      <c r="C30" s="282"/>
      <c r="E30" s="283" t="s">
        <v>422</v>
      </c>
      <c r="F30" s="283"/>
      <c r="G30" s="283"/>
      <c r="H30" s="283"/>
      <c r="I30" s="283"/>
      <c r="J30" s="283"/>
      <c r="K30" s="283"/>
      <c r="M30" s="259">
        <v>9789500</v>
      </c>
      <c r="O30" s="259">
        <v>0</v>
      </c>
      <c r="Q30" s="259">
        <v>0</v>
      </c>
      <c r="S30" s="259">
        <v>0</v>
      </c>
      <c r="U30" s="284">
        <v>0</v>
      </c>
      <c r="V30" s="284"/>
      <c r="X30" s="284">
        <v>9789500</v>
      </c>
      <c r="Y30" s="284"/>
      <c r="Z30" s="284"/>
    </row>
    <row r="31" spans="2:28" ht="11.25" customHeight="1" x14ac:dyDescent="0.25"/>
    <row r="32" spans="2:28" ht="2.25" customHeight="1" x14ac:dyDescent="0.25"/>
    <row r="33" spans="1:27" ht="9" customHeight="1" x14ac:dyDescent="0.25">
      <c r="E33" s="280" t="s">
        <v>423</v>
      </c>
      <c r="F33" s="280"/>
      <c r="G33" s="280"/>
      <c r="H33" s="280"/>
      <c r="I33" s="280"/>
      <c r="J33" s="280"/>
      <c r="K33" s="280"/>
      <c r="M33" s="281">
        <v>598315000</v>
      </c>
      <c r="O33" s="258">
        <v>598315000</v>
      </c>
      <c r="Q33" s="258">
        <v>0</v>
      </c>
      <c r="S33" s="281">
        <v>0</v>
      </c>
      <c r="U33" s="281">
        <v>598315000</v>
      </c>
      <c r="V33" s="281"/>
      <c r="X33" s="281">
        <v>0</v>
      </c>
      <c r="Y33" s="281"/>
      <c r="Z33" s="281"/>
      <c r="AA33" s="281"/>
    </row>
    <row r="34" spans="1:27" ht="6" customHeight="1" x14ac:dyDescent="0.25">
      <c r="E34" s="280"/>
      <c r="F34" s="280"/>
      <c r="G34" s="280"/>
      <c r="H34" s="280"/>
      <c r="I34" s="280"/>
      <c r="J34" s="280"/>
      <c r="K34" s="280"/>
      <c r="M34" s="281"/>
      <c r="S34" s="281"/>
      <c r="U34" s="281"/>
      <c r="V34" s="281"/>
      <c r="X34" s="281"/>
      <c r="Y34" s="281"/>
      <c r="Z34" s="281"/>
      <c r="AA34" s="281"/>
    </row>
    <row r="35" spans="1:27" ht="2.25" customHeight="1" x14ac:dyDescent="0.25"/>
    <row r="36" spans="1:27" x14ac:dyDescent="0.25">
      <c r="B36" s="282">
        <v>2</v>
      </c>
      <c r="C36" s="282"/>
      <c r="E36" s="283" t="s">
        <v>419</v>
      </c>
      <c r="F36" s="283"/>
      <c r="G36" s="283"/>
      <c r="H36" s="283"/>
      <c r="I36" s="283"/>
      <c r="J36" s="283"/>
      <c r="K36" s="283"/>
      <c r="M36" s="259">
        <v>598315000</v>
      </c>
      <c r="O36" s="259">
        <v>598315000</v>
      </c>
      <c r="Q36" s="259">
        <v>0</v>
      </c>
      <c r="S36" s="259">
        <v>0</v>
      </c>
      <c r="U36" s="284">
        <v>598315000</v>
      </c>
      <c r="V36" s="284"/>
      <c r="X36" s="284">
        <v>0</v>
      </c>
      <c r="Y36" s="284"/>
      <c r="Z36" s="284"/>
    </row>
    <row r="37" spans="1:27" ht="11.25" customHeight="1" x14ac:dyDescent="0.25"/>
    <row r="38" spans="1:27" ht="4.5" customHeight="1" x14ac:dyDescent="0.25"/>
    <row r="39" spans="1:27" ht="9" customHeight="1" x14ac:dyDescent="0.25">
      <c r="J39" s="285" t="s">
        <v>424</v>
      </c>
      <c r="K39" s="285"/>
      <c r="M39" s="258">
        <v>2530941192</v>
      </c>
      <c r="O39" s="258">
        <v>1806522599</v>
      </c>
      <c r="Q39" s="258">
        <v>27582757</v>
      </c>
      <c r="S39" s="258">
        <v>8774287</v>
      </c>
      <c r="U39" s="281">
        <v>1842879643</v>
      </c>
      <c r="V39" s="281"/>
      <c r="X39" s="281">
        <v>688061549</v>
      </c>
      <c r="Y39" s="281"/>
      <c r="Z39" s="281"/>
      <c r="AA39" s="281"/>
    </row>
    <row r="40" spans="1:27" ht="6" customHeight="1" x14ac:dyDescent="0.25"/>
    <row r="41" spans="1:27" ht="18.75" customHeight="1" x14ac:dyDescent="0.25"/>
    <row r="42" spans="1:27" ht="234" customHeight="1" x14ac:dyDescent="0.25"/>
    <row r="43" spans="1:27" ht="6.75" customHeight="1" x14ac:dyDescent="0.25">
      <c r="A43" s="286"/>
      <c r="C43" s="287" t="s">
        <v>401</v>
      </c>
      <c r="D43" s="287"/>
      <c r="E43" s="287"/>
      <c r="F43" s="287"/>
      <c r="G43" s="287"/>
      <c r="H43" s="287"/>
      <c r="I43" s="287"/>
      <c r="J43" s="287"/>
      <c r="V43" s="288" t="s">
        <v>425</v>
      </c>
      <c r="W43" s="288"/>
      <c r="X43" s="288"/>
      <c r="Y43" s="288"/>
      <c r="Z43" s="288"/>
    </row>
    <row r="44" spans="1:27" ht="9" customHeight="1" x14ac:dyDescent="0.25">
      <c r="A44" s="286"/>
      <c r="V44" s="288"/>
      <c r="W44" s="288"/>
      <c r="X44" s="288"/>
      <c r="Y44" s="288"/>
      <c r="Z44" s="288"/>
    </row>
    <row r="45" spans="1:27" ht="9.75" customHeight="1" x14ac:dyDescent="0.25">
      <c r="A45" s="286"/>
    </row>
    <row r="46" spans="1:27" ht="8.25" customHeight="1" x14ac:dyDescent="0.25">
      <c r="A46" s="286"/>
    </row>
  </sheetData>
  <mergeCells count="52">
    <mergeCell ref="X33:AA34"/>
    <mergeCell ref="J39:K39"/>
    <mergeCell ref="U39:V39"/>
    <mergeCell ref="X39:AA39"/>
    <mergeCell ref="A43:A46"/>
    <mergeCell ref="C43:J43"/>
    <mergeCell ref="V43:Z44"/>
    <mergeCell ref="B36:C36"/>
    <mergeCell ref="E36:K36"/>
    <mergeCell ref="U36:V36"/>
    <mergeCell ref="X36:Z36"/>
    <mergeCell ref="E33:K34"/>
    <mergeCell ref="M33:M34"/>
    <mergeCell ref="S33:S34"/>
    <mergeCell ref="U33:V34"/>
    <mergeCell ref="B28:C28"/>
    <mergeCell ref="E28:K28"/>
    <mergeCell ref="U28:V28"/>
    <mergeCell ref="X28:Z28"/>
    <mergeCell ref="B30:C30"/>
    <mergeCell ref="E30:K30"/>
    <mergeCell ref="U30:V30"/>
    <mergeCell ref="X30:Z30"/>
    <mergeCell ref="B24:C24"/>
    <mergeCell ref="E24:K24"/>
    <mergeCell ref="U24:V24"/>
    <mergeCell ref="X24:Z24"/>
    <mergeCell ref="B26:C26"/>
    <mergeCell ref="E26:K26"/>
    <mergeCell ref="U26:V26"/>
    <mergeCell ref="X26:Z26"/>
    <mergeCell ref="X15:AA18"/>
    <mergeCell ref="E21:K22"/>
    <mergeCell ref="M21:M22"/>
    <mergeCell ref="S21:S22"/>
    <mergeCell ref="U21:V22"/>
    <mergeCell ref="X21:AA22"/>
    <mergeCell ref="B11:G11"/>
    <mergeCell ref="I11:U11"/>
    <mergeCell ref="O14:O18"/>
    <mergeCell ref="Q14:S15"/>
    <mergeCell ref="U14:V18"/>
    <mergeCell ref="B15:C17"/>
    <mergeCell ref="E15:K17"/>
    <mergeCell ref="M15:M18"/>
    <mergeCell ref="B9:G9"/>
    <mergeCell ref="I9:U9"/>
    <mergeCell ref="G3:AA3"/>
    <mergeCell ref="G4:AA4"/>
    <mergeCell ref="G5:AA6"/>
    <mergeCell ref="B8:G8"/>
    <mergeCell ref="I8:U8"/>
  </mergeCells>
  <pageMargins left="0.16597222222222222" right="0.16597222222222222" top="0.16597222222222222" bottom="0.16597222222222222" header="0" footer="0"/>
  <pageSetup fitToWidth="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86E6-37AF-4CEC-A478-A0DA83363A8F}">
  <dimension ref="A1:K414"/>
  <sheetViews>
    <sheetView tabSelected="1" view="pageBreakPreview" zoomScale="85" zoomScaleSheetLayoutView="85" workbookViewId="0">
      <selection activeCell="F19" sqref="F19"/>
    </sheetView>
  </sheetViews>
  <sheetFormatPr defaultColWidth="9.140625" defaultRowHeight="14.25" x14ac:dyDescent="0.25"/>
  <cols>
    <col min="1" max="1" width="3.85546875" style="38" customWidth="1"/>
    <col min="2" max="2" width="3.42578125" style="38" customWidth="1"/>
    <col min="3" max="3" width="59.85546875" style="38" customWidth="1"/>
    <col min="4" max="4" width="22" style="38" customWidth="1"/>
    <col min="5" max="5" width="26.28515625" style="94" customWidth="1"/>
    <col min="6" max="6" width="36.42578125" style="94" customWidth="1"/>
    <col min="7" max="7" width="22.5703125" style="38" customWidth="1"/>
    <col min="8" max="8" width="23" style="38" customWidth="1"/>
    <col min="9" max="9" width="17.85546875" style="38" customWidth="1"/>
    <col min="10" max="16384" width="9.140625" style="38"/>
  </cols>
  <sheetData>
    <row r="1" spans="1:8" ht="18" x14ac:dyDescent="0.25">
      <c r="A1" s="289" t="s">
        <v>29</v>
      </c>
      <c r="B1" s="289"/>
      <c r="C1" s="289"/>
      <c r="D1" s="289"/>
      <c r="E1" s="289"/>
      <c r="F1" s="289"/>
    </row>
    <row r="2" spans="1:8" ht="15.75" x14ac:dyDescent="0.25">
      <c r="A2" s="290" t="s">
        <v>1</v>
      </c>
      <c r="B2" s="290"/>
      <c r="C2" s="290"/>
      <c r="D2" s="290"/>
      <c r="E2" s="290"/>
      <c r="F2" s="290"/>
    </row>
    <row r="3" spans="1:8" ht="26.25" x14ac:dyDescent="0.25">
      <c r="A3" s="291" t="s">
        <v>2</v>
      </c>
      <c r="B3" s="291"/>
      <c r="C3" s="291"/>
      <c r="D3" s="291"/>
      <c r="E3" s="291"/>
      <c r="F3" s="291"/>
    </row>
    <row r="4" spans="1:8" ht="23.25" x14ac:dyDescent="0.25">
      <c r="A4" s="292" t="s">
        <v>30</v>
      </c>
      <c r="B4" s="292"/>
      <c r="C4" s="292"/>
      <c r="D4" s="292"/>
      <c r="E4" s="292"/>
      <c r="F4" s="292"/>
    </row>
    <row r="5" spans="1:8" ht="15.75" x14ac:dyDescent="0.25">
      <c r="A5" s="290" t="s">
        <v>304</v>
      </c>
      <c r="B5" s="290"/>
      <c r="C5" s="290"/>
      <c r="D5" s="290"/>
      <c r="E5" s="290"/>
      <c r="F5" s="290"/>
    </row>
    <row r="6" spans="1:8" ht="15.75" customHeight="1" x14ac:dyDescent="0.25">
      <c r="A6" s="39"/>
      <c r="B6" s="39"/>
      <c r="C6" s="39"/>
      <c r="D6" s="39"/>
      <c r="E6" s="40"/>
      <c r="F6" s="41" t="s">
        <v>31</v>
      </c>
    </row>
    <row r="7" spans="1:8" ht="13.5" customHeight="1" x14ac:dyDescent="0.25">
      <c r="A7" s="42" t="s">
        <v>5</v>
      </c>
      <c r="B7" s="43" t="s">
        <v>6</v>
      </c>
      <c r="C7" s="44"/>
      <c r="D7" s="45" t="s">
        <v>7</v>
      </c>
      <c r="E7" s="46" t="s">
        <v>8</v>
      </c>
      <c r="F7" s="46">
        <v>2021</v>
      </c>
    </row>
    <row r="8" spans="1:8" ht="13.5" customHeight="1" x14ac:dyDescent="0.25">
      <c r="A8" s="47">
        <v>1</v>
      </c>
      <c r="B8" s="48" t="s">
        <v>32</v>
      </c>
      <c r="C8" s="49"/>
      <c r="D8" s="47"/>
      <c r="E8" s="50"/>
      <c r="F8" s="51"/>
    </row>
    <row r="9" spans="1:8" ht="13.5" customHeight="1" x14ac:dyDescent="0.25">
      <c r="A9" s="47">
        <v>2</v>
      </c>
      <c r="B9" s="52" t="s">
        <v>33</v>
      </c>
      <c r="C9" s="53"/>
      <c r="D9" s="47"/>
      <c r="E9" s="50"/>
      <c r="F9" s="51"/>
      <c r="H9" s="54">
        <f>E10+E12</f>
        <v>0</v>
      </c>
    </row>
    <row r="10" spans="1:8" ht="13.5" customHeight="1" x14ac:dyDescent="0.25">
      <c r="A10" s="47">
        <v>3</v>
      </c>
      <c r="B10" s="55"/>
      <c r="C10" s="56" t="s">
        <v>34</v>
      </c>
      <c r="D10" s="47"/>
      <c r="E10" s="50">
        <v>0</v>
      </c>
      <c r="F10" s="50">
        <v>0</v>
      </c>
    </row>
    <row r="11" spans="1:8" ht="13.5" customHeight="1" x14ac:dyDescent="0.25">
      <c r="A11" s="47">
        <v>4</v>
      </c>
      <c r="B11" s="55"/>
      <c r="C11" s="56" t="s">
        <v>35</v>
      </c>
      <c r="D11" s="47"/>
      <c r="E11" s="50">
        <v>0</v>
      </c>
      <c r="F11" s="50">
        <v>0</v>
      </c>
    </row>
    <row r="12" spans="1:8" ht="13.5" customHeight="1" x14ac:dyDescent="0.25">
      <c r="A12" s="47">
        <v>5</v>
      </c>
      <c r="B12" s="55"/>
      <c r="C12" s="56" t="s">
        <v>36</v>
      </c>
      <c r="D12" s="47" t="s">
        <v>37</v>
      </c>
      <c r="E12" s="50">
        <v>0</v>
      </c>
      <c r="F12" s="50">
        <v>0</v>
      </c>
    </row>
    <row r="13" spans="1:8" ht="13.5" customHeight="1" x14ac:dyDescent="0.25">
      <c r="A13" s="47">
        <v>6</v>
      </c>
      <c r="B13" s="55"/>
      <c r="C13" s="56" t="s">
        <v>38</v>
      </c>
      <c r="D13" s="47"/>
      <c r="E13" s="50">
        <v>0</v>
      </c>
      <c r="F13" s="50">
        <v>0</v>
      </c>
    </row>
    <row r="14" spans="1:8" ht="13.5" customHeight="1" x14ac:dyDescent="0.25">
      <c r="A14" s="47">
        <v>7</v>
      </c>
      <c r="B14" s="55"/>
      <c r="C14" s="56" t="s">
        <v>39</v>
      </c>
      <c r="D14" s="47"/>
      <c r="E14" s="50">
        <v>0</v>
      </c>
      <c r="F14" s="50">
        <v>0</v>
      </c>
    </row>
    <row r="15" spans="1:8" ht="13.5" customHeight="1" x14ac:dyDescent="0.25">
      <c r="A15" s="47">
        <v>8</v>
      </c>
      <c r="B15" s="55"/>
      <c r="C15" s="56" t="s">
        <v>40</v>
      </c>
      <c r="D15" s="47"/>
      <c r="E15" s="50">
        <v>0</v>
      </c>
      <c r="F15" s="50">
        <v>0</v>
      </c>
    </row>
    <row r="16" spans="1:8" ht="13.5" customHeight="1" x14ac:dyDescent="0.25">
      <c r="A16" s="47">
        <v>9</v>
      </c>
      <c r="B16" s="55"/>
      <c r="C16" s="56" t="s">
        <v>41</v>
      </c>
      <c r="D16" s="47"/>
      <c r="E16" s="50">
        <v>0</v>
      </c>
      <c r="F16" s="50">
        <v>0</v>
      </c>
    </row>
    <row r="17" spans="1:6" ht="13.5" customHeight="1" x14ac:dyDescent="0.25">
      <c r="A17" s="47">
        <v>10</v>
      </c>
      <c r="B17" s="57"/>
      <c r="C17" s="56" t="s">
        <v>42</v>
      </c>
      <c r="D17" s="47"/>
      <c r="E17" s="50">
        <v>0</v>
      </c>
      <c r="F17" s="50">
        <v>0</v>
      </c>
    </row>
    <row r="18" spans="1:6" ht="13.5" customHeight="1" x14ac:dyDescent="0.25">
      <c r="A18" s="47">
        <v>11</v>
      </c>
      <c r="B18" s="57"/>
      <c r="C18" s="56" t="s">
        <v>43</v>
      </c>
      <c r="D18" s="47"/>
      <c r="E18" s="50">
        <v>0</v>
      </c>
      <c r="F18" s="50">
        <v>0</v>
      </c>
    </row>
    <row r="19" spans="1:6" ht="13.5" customHeight="1" x14ac:dyDescent="0.25">
      <c r="A19" s="47">
        <v>12</v>
      </c>
      <c r="B19" s="57"/>
      <c r="C19" s="56" t="s">
        <v>44</v>
      </c>
      <c r="D19" s="47"/>
      <c r="E19" s="50">
        <v>0</v>
      </c>
      <c r="F19" s="50">
        <v>0</v>
      </c>
    </row>
    <row r="20" spans="1:6" ht="13.5" customHeight="1" x14ac:dyDescent="0.25">
      <c r="A20" s="47">
        <v>13</v>
      </c>
      <c r="B20" s="57"/>
      <c r="C20" s="56" t="s">
        <v>45</v>
      </c>
      <c r="D20" s="47"/>
      <c r="E20" s="50">
        <v>0</v>
      </c>
      <c r="F20" s="50">
        <v>0</v>
      </c>
    </row>
    <row r="21" spans="1:6" ht="13.5" customHeight="1" x14ac:dyDescent="0.25">
      <c r="A21" s="47">
        <v>14</v>
      </c>
      <c r="B21" s="57"/>
      <c r="C21" s="56" t="s">
        <v>46</v>
      </c>
      <c r="D21" s="47"/>
      <c r="E21" s="50">
        <v>0</v>
      </c>
      <c r="F21" s="50">
        <v>0</v>
      </c>
    </row>
    <row r="22" spans="1:6" ht="13.5" customHeight="1" x14ac:dyDescent="0.25">
      <c r="A22" s="47">
        <v>15</v>
      </c>
      <c r="B22" s="57"/>
      <c r="C22" s="58" t="s">
        <v>47</v>
      </c>
      <c r="D22" s="47"/>
      <c r="E22" s="50">
        <v>0</v>
      </c>
      <c r="F22" s="50">
        <v>0</v>
      </c>
    </row>
    <row r="23" spans="1:6" ht="13.5" customHeight="1" x14ac:dyDescent="0.25">
      <c r="A23" s="47">
        <v>16</v>
      </c>
      <c r="B23" s="57"/>
      <c r="C23" s="56" t="s">
        <v>48</v>
      </c>
      <c r="D23" s="47"/>
      <c r="E23" s="50">
        <v>0</v>
      </c>
      <c r="F23" s="50">
        <v>0</v>
      </c>
    </row>
    <row r="24" spans="1:6" ht="13.5" customHeight="1" x14ac:dyDescent="0.25">
      <c r="A24" s="47">
        <v>17</v>
      </c>
      <c r="B24" s="55"/>
      <c r="C24" s="56" t="s">
        <v>49</v>
      </c>
      <c r="D24" s="47"/>
      <c r="E24" s="50">
        <v>0</v>
      </c>
      <c r="F24" s="50">
        <v>0</v>
      </c>
    </row>
    <row r="25" spans="1:6" ht="13.5" customHeight="1" x14ac:dyDescent="0.25">
      <c r="A25" s="47">
        <v>18</v>
      </c>
      <c r="B25" s="57"/>
      <c r="C25" s="56" t="s">
        <v>50</v>
      </c>
      <c r="D25" s="47"/>
      <c r="E25" s="50">
        <v>0</v>
      </c>
      <c r="F25" s="50">
        <v>0</v>
      </c>
    </row>
    <row r="26" spans="1:6" ht="13.5" customHeight="1" x14ac:dyDescent="0.2">
      <c r="A26" s="47">
        <v>19</v>
      </c>
      <c r="B26" s="55"/>
      <c r="C26" s="56" t="s">
        <v>51</v>
      </c>
      <c r="D26" s="47" t="s">
        <v>52</v>
      </c>
      <c r="E26" s="59">
        <v>1234000</v>
      </c>
      <c r="F26" s="60">
        <v>908000</v>
      </c>
    </row>
    <row r="27" spans="1:6" ht="13.5" customHeight="1" x14ac:dyDescent="0.25">
      <c r="A27" s="47">
        <v>20</v>
      </c>
      <c r="B27" s="55"/>
      <c r="C27" s="61" t="s">
        <v>53</v>
      </c>
      <c r="D27" s="47"/>
      <c r="E27" s="62">
        <f>SUM(E10:E26)</f>
        <v>1234000</v>
      </c>
      <c r="F27" s="62">
        <f>SUM(F12:F26)</f>
        <v>908000</v>
      </c>
    </row>
    <row r="28" spans="1:6" ht="13.5" customHeight="1" x14ac:dyDescent="0.25">
      <c r="A28" s="47">
        <v>21</v>
      </c>
      <c r="B28" s="57" t="s">
        <v>54</v>
      </c>
      <c r="C28" s="56"/>
      <c r="D28" s="47"/>
      <c r="E28" s="60"/>
      <c r="F28" s="63"/>
    </row>
    <row r="29" spans="1:6" ht="13.5" customHeight="1" x14ac:dyDescent="0.25">
      <c r="A29" s="47">
        <v>22</v>
      </c>
      <c r="B29" s="61" t="s">
        <v>55</v>
      </c>
      <c r="C29" s="56"/>
      <c r="D29" s="47"/>
      <c r="E29" s="60"/>
      <c r="F29" s="63"/>
    </row>
    <row r="30" spans="1:6" ht="13.5" customHeight="1" x14ac:dyDescent="0.25">
      <c r="A30" s="47">
        <v>23</v>
      </c>
      <c r="B30" s="55"/>
      <c r="C30" s="56" t="s">
        <v>56</v>
      </c>
      <c r="D30" s="47"/>
      <c r="E30" s="60">
        <v>0</v>
      </c>
      <c r="F30" s="60">
        <v>0</v>
      </c>
    </row>
    <row r="31" spans="1:6" ht="13.5" customHeight="1" x14ac:dyDescent="0.25">
      <c r="A31" s="47">
        <v>24</v>
      </c>
      <c r="B31" s="55"/>
      <c r="C31" s="56" t="s">
        <v>57</v>
      </c>
      <c r="D31" s="47"/>
      <c r="E31" s="60">
        <v>0</v>
      </c>
      <c r="F31" s="60">
        <v>0</v>
      </c>
    </row>
    <row r="32" spans="1:6" ht="13.5" customHeight="1" x14ac:dyDescent="0.25">
      <c r="A32" s="47">
        <v>25</v>
      </c>
      <c r="B32" s="55"/>
      <c r="C32" s="56" t="s">
        <v>58</v>
      </c>
      <c r="D32" s="47"/>
      <c r="E32" s="60">
        <v>0</v>
      </c>
      <c r="F32" s="60">
        <v>0</v>
      </c>
    </row>
    <row r="33" spans="1:8" ht="13.5" customHeight="1" x14ac:dyDescent="0.25">
      <c r="A33" s="47">
        <v>26</v>
      </c>
      <c r="B33" s="55"/>
      <c r="C33" s="56" t="s">
        <v>59</v>
      </c>
      <c r="D33" s="47"/>
      <c r="E33" s="60">
        <v>0</v>
      </c>
      <c r="F33" s="60">
        <v>0</v>
      </c>
    </row>
    <row r="34" spans="1:8" ht="13.5" customHeight="1" x14ac:dyDescent="0.25">
      <c r="A34" s="47">
        <v>27</v>
      </c>
      <c r="B34" s="55"/>
      <c r="C34" s="56" t="s">
        <v>60</v>
      </c>
      <c r="D34" s="47"/>
      <c r="E34" s="60">
        <v>0</v>
      </c>
      <c r="F34" s="60">
        <v>0</v>
      </c>
    </row>
    <row r="35" spans="1:8" ht="13.5" customHeight="1" x14ac:dyDescent="0.25">
      <c r="A35" s="47">
        <v>28</v>
      </c>
      <c r="B35" s="55"/>
      <c r="C35" s="56" t="s">
        <v>61</v>
      </c>
      <c r="D35" s="47"/>
      <c r="E35" s="60">
        <v>0</v>
      </c>
      <c r="F35" s="60">
        <v>0</v>
      </c>
    </row>
    <row r="36" spans="1:8" ht="13.5" customHeight="1" x14ac:dyDescent="0.25">
      <c r="A36" s="47">
        <v>29</v>
      </c>
      <c r="B36" s="55"/>
      <c r="C36" s="56" t="s">
        <v>62</v>
      </c>
      <c r="D36" s="47"/>
      <c r="E36" s="60">
        <v>0</v>
      </c>
      <c r="F36" s="60">
        <v>0</v>
      </c>
    </row>
    <row r="37" spans="1:8" ht="13.5" customHeight="1" x14ac:dyDescent="0.25">
      <c r="A37" s="47">
        <v>30</v>
      </c>
      <c r="B37" s="55"/>
      <c r="C37" s="61" t="s">
        <v>63</v>
      </c>
      <c r="D37" s="47"/>
      <c r="E37" s="60">
        <v>0</v>
      </c>
      <c r="F37" s="60">
        <v>0</v>
      </c>
    </row>
    <row r="38" spans="1:8" ht="13.5" customHeight="1" x14ac:dyDescent="0.25">
      <c r="A38" s="47">
        <v>31</v>
      </c>
      <c r="B38" s="57" t="s">
        <v>64</v>
      </c>
      <c r="C38" s="61"/>
      <c r="D38" s="47"/>
      <c r="E38" s="60"/>
      <c r="F38" s="60"/>
    </row>
    <row r="39" spans="1:8" ht="13.5" customHeight="1" x14ac:dyDescent="0.25">
      <c r="A39" s="47">
        <v>32</v>
      </c>
      <c r="B39" s="55"/>
      <c r="C39" s="56" t="s">
        <v>65</v>
      </c>
      <c r="D39" s="47"/>
      <c r="E39" s="60">
        <v>0</v>
      </c>
      <c r="F39" s="60">
        <v>0</v>
      </c>
    </row>
    <row r="40" spans="1:8" ht="13.5" customHeight="1" x14ac:dyDescent="0.25">
      <c r="A40" s="47">
        <v>33</v>
      </c>
      <c r="B40" s="55"/>
      <c r="C40" s="56" t="s">
        <v>66</v>
      </c>
      <c r="D40" s="47"/>
      <c r="E40" s="60">
        <v>0</v>
      </c>
      <c r="F40" s="60">
        <v>0</v>
      </c>
    </row>
    <row r="41" spans="1:8" ht="13.5" customHeight="1" x14ac:dyDescent="0.25">
      <c r="A41" s="47">
        <v>34</v>
      </c>
      <c r="B41" s="55"/>
      <c r="C41" s="61" t="s">
        <v>67</v>
      </c>
      <c r="D41" s="47"/>
      <c r="E41" s="60">
        <v>0</v>
      </c>
      <c r="F41" s="60">
        <v>0</v>
      </c>
    </row>
    <row r="42" spans="1:8" ht="13.5" customHeight="1" x14ac:dyDescent="0.25">
      <c r="A42" s="47">
        <v>35</v>
      </c>
      <c r="B42" s="55"/>
      <c r="C42" s="61" t="s">
        <v>68</v>
      </c>
      <c r="D42" s="47"/>
      <c r="E42" s="60">
        <v>0</v>
      </c>
      <c r="F42" s="60">
        <v>0</v>
      </c>
    </row>
    <row r="43" spans="1:8" ht="13.5" customHeight="1" x14ac:dyDescent="0.25">
      <c r="A43" s="47">
        <v>36</v>
      </c>
      <c r="B43" s="52" t="s">
        <v>69</v>
      </c>
      <c r="C43" s="64"/>
      <c r="D43" s="47"/>
      <c r="E43" s="60"/>
      <c r="F43" s="63"/>
    </row>
    <row r="44" spans="1:8" ht="13.5" customHeight="1" x14ac:dyDescent="0.25">
      <c r="A44" s="47">
        <v>37</v>
      </c>
      <c r="B44" s="55"/>
      <c r="C44" s="56" t="s">
        <v>70</v>
      </c>
      <c r="D44" s="47"/>
      <c r="E44" s="60"/>
      <c r="F44" s="63"/>
      <c r="H44" s="54"/>
    </row>
    <row r="45" spans="1:8" ht="13.5" customHeight="1" x14ac:dyDescent="0.25">
      <c r="A45" s="47">
        <v>38</v>
      </c>
      <c r="B45" s="55"/>
      <c r="C45" s="56" t="s">
        <v>71</v>
      </c>
      <c r="D45" s="65" t="s">
        <v>72</v>
      </c>
      <c r="E45" s="66">
        <f>F45-598315000</f>
        <v>989711442</v>
      </c>
      <c r="F45" s="63">
        <v>1588026442</v>
      </c>
    </row>
    <row r="46" spans="1:8" ht="13.5" customHeight="1" x14ac:dyDescent="0.25">
      <c r="A46" s="47">
        <v>39</v>
      </c>
      <c r="B46" s="55"/>
      <c r="C46" s="56" t="s">
        <v>73</v>
      </c>
      <c r="D46" s="65" t="s">
        <v>74</v>
      </c>
      <c r="E46" s="66">
        <v>878585000</v>
      </c>
      <c r="F46" s="63">
        <v>878585000</v>
      </c>
    </row>
    <row r="47" spans="1:8" ht="13.5" customHeight="1" x14ac:dyDescent="0.25">
      <c r="A47" s="47">
        <v>40</v>
      </c>
      <c r="B47" s="55"/>
      <c r="C47" s="56" t="s">
        <v>75</v>
      </c>
      <c r="D47" s="65" t="s">
        <v>76</v>
      </c>
      <c r="E47" s="66">
        <v>54540250</v>
      </c>
      <c r="F47" s="63">
        <v>54540250</v>
      </c>
      <c r="H47" s="54"/>
    </row>
    <row r="48" spans="1:8" ht="13.5" customHeight="1" x14ac:dyDescent="0.25">
      <c r="A48" s="47">
        <v>41</v>
      </c>
      <c r="B48" s="55"/>
      <c r="C48" s="56" t="s">
        <v>77</v>
      </c>
      <c r="D48" s="65" t="s">
        <v>78</v>
      </c>
      <c r="E48" s="66">
        <v>9789500</v>
      </c>
      <c r="F48" s="63">
        <v>9789500</v>
      </c>
    </row>
    <row r="49" spans="1:8" ht="13.5" customHeight="1" x14ac:dyDescent="0.25">
      <c r="A49" s="47">
        <v>42</v>
      </c>
      <c r="B49" s="55"/>
      <c r="C49" s="56" t="s">
        <v>79</v>
      </c>
      <c r="D49" s="47"/>
      <c r="E49" s="60"/>
      <c r="F49" s="60"/>
      <c r="H49" s="54"/>
    </row>
    <row r="50" spans="1:8" ht="13.5" customHeight="1" x14ac:dyDescent="0.25">
      <c r="A50" s="47">
        <v>43</v>
      </c>
      <c r="B50" s="67"/>
      <c r="C50" s="56" t="s">
        <v>80</v>
      </c>
      <c r="D50" s="47"/>
      <c r="E50" s="54">
        <v>-1244564643</v>
      </c>
      <c r="F50" s="60">
        <v>-1806522599</v>
      </c>
      <c r="H50" s="68"/>
    </row>
    <row r="51" spans="1:8" ht="13.5" customHeight="1" x14ac:dyDescent="0.25">
      <c r="A51" s="47">
        <v>44</v>
      </c>
      <c r="B51" s="67"/>
      <c r="C51" s="61" t="s">
        <v>81</v>
      </c>
      <c r="D51" s="47"/>
      <c r="E51" s="62">
        <f>SUM(E45:E50)</f>
        <v>688061549</v>
      </c>
      <c r="F51" s="62">
        <f>SUM(F45:F50)</f>
        <v>724418593</v>
      </c>
      <c r="H51" s="69"/>
    </row>
    <row r="52" spans="1:8" ht="13.5" customHeight="1" x14ac:dyDescent="0.25">
      <c r="A52" s="47">
        <v>45</v>
      </c>
      <c r="B52" s="57" t="s">
        <v>82</v>
      </c>
      <c r="C52" s="56"/>
      <c r="D52" s="47"/>
      <c r="E52" s="60"/>
      <c r="F52" s="63"/>
      <c r="H52" s="69"/>
    </row>
    <row r="53" spans="1:8" ht="13.5" customHeight="1" x14ac:dyDescent="0.25">
      <c r="A53" s="47">
        <v>46</v>
      </c>
      <c r="B53" s="55"/>
      <c r="C53" s="56" t="s">
        <v>83</v>
      </c>
      <c r="D53" s="47"/>
      <c r="E53" s="60">
        <v>0</v>
      </c>
      <c r="F53" s="60">
        <v>0</v>
      </c>
    </row>
    <row r="54" spans="1:8" ht="9.75" customHeight="1" x14ac:dyDescent="0.25">
      <c r="A54" s="47">
        <v>47</v>
      </c>
      <c r="B54" s="55"/>
      <c r="C54" s="61" t="s">
        <v>84</v>
      </c>
      <c r="D54" s="47"/>
      <c r="E54" s="60">
        <v>0</v>
      </c>
      <c r="F54" s="60">
        <v>0</v>
      </c>
    </row>
    <row r="55" spans="1:8" ht="13.5" customHeight="1" x14ac:dyDescent="0.25">
      <c r="A55" s="47">
        <v>48</v>
      </c>
      <c r="B55" s="52" t="s">
        <v>85</v>
      </c>
      <c r="C55" s="64"/>
      <c r="D55" s="47"/>
      <c r="E55" s="60">
        <v>0</v>
      </c>
      <c r="F55" s="60">
        <v>0</v>
      </c>
    </row>
    <row r="56" spans="1:8" ht="13.5" customHeight="1" x14ac:dyDescent="0.25">
      <c r="A56" s="47">
        <v>49</v>
      </c>
      <c r="B56" s="57"/>
      <c r="C56" s="56" t="s">
        <v>86</v>
      </c>
      <c r="D56" s="47"/>
      <c r="E56" s="60">
        <v>0</v>
      </c>
      <c r="F56" s="60">
        <v>0</v>
      </c>
    </row>
    <row r="57" spans="1:8" ht="13.5" customHeight="1" x14ac:dyDescent="0.25">
      <c r="A57" s="47">
        <v>50</v>
      </c>
      <c r="B57" s="57"/>
      <c r="C57" s="56" t="s">
        <v>87</v>
      </c>
      <c r="D57" s="47"/>
      <c r="E57" s="60">
        <v>0</v>
      </c>
      <c r="F57" s="60">
        <v>0</v>
      </c>
    </row>
    <row r="58" spans="1:8" ht="13.5" customHeight="1" x14ac:dyDescent="0.25">
      <c r="A58" s="47">
        <v>51</v>
      </c>
      <c r="B58" s="57"/>
      <c r="C58" s="56" t="s">
        <v>88</v>
      </c>
      <c r="D58" s="47"/>
      <c r="E58" s="60">
        <v>0</v>
      </c>
      <c r="F58" s="60">
        <v>0</v>
      </c>
    </row>
    <row r="59" spans="1:8" ht="13.5" customHeight="1" x14ac:dyDescent="0.25">
      <c r="A59" s="47">
        <v>52</v>
      </c>
      <c r="B59" s="57"/>
      <c r="C59" s="262" t="s">
        <v>89</v>
      </c>
      <c r="D59" s="263"/>
      <c r="E59" s="264">
        <v>0</v>
      </c>
      <c r="F59" s="60">
        <v>0</v>
      </c>
    </row>
    <row r="60" spans="1:8" ht="13.5" customHeight="1" x14ac:dyDescent="0.25">
      <c r="A60" s="47">
        <v>53</v>
      </c>
      <c r="B60" s="55"/>
      <c r="C60" s="262" t="s">
        <v>90</v>
      </c>
      <c r="D60" s="263"/>
      <c r="E60" s="264">
        <v>0</v>
      </c>
      <c r="F60" s="60">
        <v>0</v>
      </c>
    </row>
    <row r="61" spans="1:8" ht="13.5" customHeight="1" x14ac:dyDescent="0.25">
      <c r="A61" s="47">
        <v>55</v>
      </c>
      <c r="B61" s="55"/>
      <c r="C61" s="262" t="s">
        <v>91</v>
      </c>
      <c r="D61" s="263" t="s">
        <v>92</v>
      </c>
      <c r="E61" s="264">
        <v>171622267</v>
      </c>
      <c r="F61" s="60">
        <v>171622267</v>
      </c>
    </row>
    <row r="62" spans="1:8" ht="13.5" customHeight="1" x14ac:dyDescent="0.25">
      <c r="A62" s="47"/>
      <c r="B62" s="55"/>
      <c r="C62" s="265" t="s">
        <v>93</v>
      </c>
      <c r="D62" s="263"/>
      <c r="E62" s="264">
        <v>-169245673</v>
      </c>
      <c r="F62" s="60">
        <v>-169245673</v>
      </c>
    </row>
    <row r="63" spans="1:8" ht="17.25" customHeight="1" x14ac:dyDescent="0.25">
      <c r="A63" s="47">
        <v>57</v>
      </c>
      <c r="B63" s="55"/>
      <c r="C63" s="266" t="s">
        <v>94</v>
      </c>
      <c r="D63" s="263"/>
      <c r="E63" s="267">
        <f>E61+E62</f>
        <v>2376594</v>
      </c>
      <c r="F63" s="70">
        <f>F61+F62</f>
        <v>2376594</v>
      </c>
    </row>
    <row r="64" spans="1:8" ht="13.5" customHeight="1" x14ac:dyDescent="0.25">
      <c r="A64" s="39">
        <v>58</v>
      </c>
      <c r="B64" s="39"/>
      <c r="C64" s="76" t="s">
        <v>95</v>
      </c>
      <c r="D64" s="263"/>
      <c r="E64" s="268">
        <f>E51+E63+E27</f>
        <v>691672143</v>
      </c>
      <c r="F64" s="71">
        <f>F51+F63+F27</f>
        <v>727703187</v>
      </c>
    </row>
    <row r="65" spans="1:9" ht="15" x14ac:dyDescent="0.25">
      <c r="A65" s="47">
        <v>59</v>
      </c>
      <c r="B65" s="52" t="s">
        <v>96</v>
      </c>
      <c r="C65" s="269"/>
      <c r="D65" s="270"/>
      <c r="E65" s="271"/>
      <c r="F65" s="73"/>
    </row>
    <row r="66" spans="1:9" ht="15" x14ac:dyDescent="0.25">
      <c r="A66" s="47">
        <v>60</v>
      </c>
      <c r="B66" s="52" t="s">
        <v>97</v>
      </c>
      <c r="C66" s="269"/>
      <c r="D66" s="270"/>
      <c r="E66" s="264"/>
      <c r="F66" s="63"/>
    </row>
    <row r="67" spans="1:9" ht="15" x14ac:dyDescent="0.25">
      <c r="A67" s="47">
        <v>61</v>
      </c>
      <c r="B67" s="57"/>
      <c r="C67" s="262" t="s">
        <v>98</v>
      </c>
      <c r="D67" s="263"/>
      <c r="E67" s="264">
        <v>0</v>
      </c>
      <c r="F67" s="63">
        <v>0</v>
      </c>
    </row>
    <row r="68" spans="1:9" ht="15" x14ac:dyDescent="0.25">
      <c r="A68" s="47">
        <v>62</v>
      </c>
      <c r="B68" s="57"/>
      <c r="C68" s="262" t="s">
        <v>99</v>
      </c>
      <c r="D68" s="263"/>
      <c r="E68" s="264">
        <v>0</v>
      </c>
      <c r="F68" s="63">
        <v>0</v>
      </c>
    </row>
    <row r="69" spans="1:9" ht="15" x14ac:dyDescent="0.25">
      <c r="A69" s="47">
        <v>63</v>
      </c>
      <c r="B69" s="57"/>
      <c r="C69" s="262" t="s">
        <v>100</v>
      </c>
      <c r="D69" s="263"/>
      <c r="E69" s="264">
        <v>0</v>
      </c>
      <c r="F69" s="63">
        <v>0</v>
      </c>
    </row>
    <row r="70" spans="1:9" x14ac:dyDescent="0.25">
      <c r="A70" s="47">
        <v>64</v>
      </c>
      <c r="B70" s="55"/>
      <c r="C70" s="262" t="s">
        <v>101</v>
      </c>
      <c r="D70" s="263"/>
      <c r="E70" s="264">
        <v>0</v>
      </c>
      <c r="F70" s="63">
        <v>0</v>
      </c>
    </row>
    <row r="71" spans="1:9" x14ac:dyDescent="0.25">
      <c r="A71" s="47">
        <v>65</v>
      </c>
      <c r="B71" s="55"/>
      <c r="C71" s="262" t="s">
        <v>102</v>
      </c>
      <c r="D71" s="263" t="s">
        <v>103</v>
      </c>
      <c r="E71" s="264">
        <v>9444667.2400000002</v>
      </c>
      <c r="F71" s="60">
        <v>4945943</v>
      </c>
    </row>
    <row r="72" spans="1:9" x14ac:dyDescent="0.25">
      <c r="A72" s="47">
        <v>66</v>
      </c>
      <c r="B72" s="55"/>
      <c r="C72" s="262" t="s">
        <v>104</v>
      </c>
      <c r="D72" s="263"/>
      <c r="E72" s="264">
        <v>0</v>
      </c>
      <c r="F72" s="60">
        <v>0</v>
      </c>
    </row>
    <row r="73" spans="1:9" ht="15" x14ac:dyDescent="0.25">
      <c r="A73" s="47">
        <v>67</v>
      </c>
      <c r="B73" s="55"/>
      <c r="C73" s="272" t="s">
        <v>105</v>
      </c>
      <c r="D73" s="263"/>
      <c r="E73" s="273">
        <f>SUM(E67:E72)</f>
        <v>9444667.2400000002</v>
      </c>
      <c r="F73" s="75">
        <f>SUM(F67:F72)</f>
        <v>4945943</v>
      </c>
    </row>
    <row r="74" spans="1:9" s="76" customFormat="1" ht="15" x14ac:dyDescent="0.25">
      <c r="A74" s="47">
        <v>68</v>
      </c>
      <c r="B74" s="57" t="s">
        <v>106</v>
      </c>
      <c r="C74" s="61"/>
      <c r="D74" s="72"/>
      <c r="E74" s="60"/>
      <c r="F74" s="63"/>
    </row>
    <row r="75" spans="1:9" x14ac:dyDescent="0.25">
      <c r="A75" s="47">
        <v>69</v>
      </c>
      <c r="B75" s="55"/>
      <c r="C75" s="56" t="s">
        <v>107</v>
      </c>
      <c r="D75" s="47"/>
      <c r="E75" s="60">
        <v>0</v>
      </c>
      <c r="F75" s="60">
        <v>0</v>
      </c>
    </row>
    <row r="76" spans="1:9" x14ac:dyDescent="0.25">
      <c r="A76" s="47">
        <v>70</v>
      </c>
      <c r="B76" s="55"/>
      <c r="C76" s="56" t="s">
        <v>108</v>
      </c>
      <c r="D76" s="47"/>
      <c r="E76" s="60">
        <v>0</v>
      </c>
      <c r="F76" s="60">
        <v>0</v>
      </c>
    </row>
    <row r="77" spans="1:9" x14ac:dyDescent="0.25">
      <c r="A77" s="47">
        <v>71</v>
      </c>
      <c r="B77" s="55"/>
      <c r="C77" s="56" t="s">
        <v>109</v>
      </c>
      <c r="D77" s="47"/>
      <c r="E77" s="60">
        <v>0</v>
      </c>
      <c r="F77" s="60">
        <v>0</v>
      </c>
    </row>
    <row r="78" spans="1:9" x14ac:dyDescent="0.25">
      <c r="A78" s="47">
        <v>72</v>
      </c>
      <c r="B78" s="55"/>
      <c r="C78" s="56" t="s">
        <v>110</v>
      </c>
      <c r="D78" s="47"/>
      <c r="E78" s="60">
        <v>0</v>
      </c>
      <c r="F78" s="60">
        <v>0</v>
      </c>
    </row>
    <row r="79" spans="1:9" x14ac:dyDescent="0.25">
      <c r="A79" s="47">
        <v>73</v>
      </c>
      <c r="B79" s="55"/>
      <c r="C79" s="56" t="s">
        <v>111</v>
      </c>
      <c r="D79" s="47"/>
      <c r="E79" s="60">
        <v>0</v>
      </c>
      <c r="F79" s="60">
        <v>0</v>
      </c>
    </row>
    <row r="80" spans="1:9" ht="15" x14ac:dyDescent="0.2">
      <c r="A80" s="47">
        <v>74</v>
      </c>
      <c r="B80" s="55"/>
      <c r="C80" s="74" t="s">
        <v>112</v>
      </c>
      <c r="D80" s="47"/>
      <c r="E80" s="75">
        <f>SUM(E74:E79)</f>
        <v>0</v>
      </c>
      <c r="F80" s="75">
        <f>SUM(F74:F79)</f>
        <v>0</v>
      </c>
      <c r="I80" s="77"/>
    </row>
    <row r="81" spans="1:11" ht="15" x14ac:dyDescent="0.2">
      <c r="A81" s="47">
        <v>75</v>
      </c>
      <c r="B81" s="52"/>
      <c r="C81" s="53" t="s">
        <v>113</v>
      </c>
      <c r="D81" s="47"/>
      <c r="E81" s="62">
        <f>E80+E73</f>
        <v>9444667.2400000002</v>
      </c>
      <c r="F81" s="62">
        <f>F80+F73</f>
        <v>4945943</v>
      </c>
      <c r="I81" s="78"/>
    </row>
    <row r="82" spans="1:11" ht="15" x14ac:dyDescent="0.25">
      <c r="A82" s="47">
        <v>76</v>
      </c>
      <c r="B82" s="52" t="s">
        <v>114</v>
      </c>
      <c r="C82" s="64"/>
      <c r="D82" s="47"/>
      <c r="E82" s="50"/>
      <c r="F82" s="51"/>
      <c r="I82" s="54"/>
    </row>
    <row r="83" spans="1:11" ht="15" x14ac:dyDescent="0.25">
      <c r="A83" s="47">
        <v>77</v>
      </c>
      <c r="B83" s="53" t="s">
        <v>115</v>
      </c>
      <c r="C83" s="53"/>
      <c r="D83" s="47" t="s">
        <v>116</v>
      </c>
      <c r="E83" s="50">
        <f>E64-E81</f>
        <v>682227475.75999999</v>
      </c>
      <c r="F83" s="50">
        <f>F64-F81</f>
        <v>722757244</v>
      </c>
    </row>
    <row r="84" spans="1:11" ht="15" x14ac:dyDescent="0.25">
      <c r="A84" s="47">
        <v>79</v>
      </c>
      <c r="B84" s="52"/>
      <c r="C84" s="53"/>
      <c r="D84" s="47"/>
      <c r="E84" s="50"/>
      <c r="F84" s="51"/>
    </row>
    <row r="85" spans="1:11" ht="15" x14ac:dyDescent="0.2">
      <c r="A85" s="47">
        <v>93</v>
      </c>
      <c r="B85" s="55"/>
      <c r="C85" s="61" t="s">
        <v>117</v>
      </c>
      <c r="D85" s="47"/>
      <c r="E85" s="79">
        <f>E83-E84</f>
        <v>682227475.75999999</v>
      </c>
      <c r="F85" s="79">
        <f>F83-F84</f>
        <v>722757244</v>
      </c>
      <c r="I85" s="1"/>
      <c r="J85" s="80"/>
      <c r="K85" s="81"/>
    </row>
    <row r="86" spans="1:11" ht="15" x14ac:dyDescent="0.2">
      <c r="A86" s="47"/>
      <c r="B86" s="55"/>
      <c r="C86" s="61"/>
      <c r="D86" s="47"/>
      <c r="E86" s="82"/>
      <c r="F86" s="62"/>
      <c r="I86" s="1"/>
      <c r="J86" s="80"/>
      <c r="K86" s="81"/>
    </row>
    <row r="87" spans="1:11" ht="15" x14ac:dyDescent="0.2">
      <c r="A87" s="83"/>
      <c r="B87" s="84"/>
      <c r="C87" s="85" t="s">
        <v>118</v>
      </c>
      <c r="D87" s="83"/>
      <c r="E87" s="79">
        <f>E85+E81</f>
        <v>691672143</v>
      </c>
      <c r="F87" s="79">
        <f>F81+F85</f>
        <v>727703187</v>
      </c>
      <c r="I87" s="1"/>
      <c r="J87" s="80"/>
      <c r="K87" s="81"/>
    </row>
    <row r="88" spans="1:11" x14ac:dyDescent="0.2">
      <c r="A88" s="39"/>
      <c r="B88" s="39"/>
      <c r="C88" s="39"/>
      <c r="D88" s="39"/>
      <c r="E88" s="40"/>
      <c r="F88" s="40"/>
      <c r="I88" s="1"/>
      <c r="J88" s="80"/>
      <c r="K88" s="86"/>
    </row>
    <row r="89" spans="1:11" x14ac:dyDescent="0.2">
      <c r="A89" s="39"/>
      <c r="B89" s="39"/>
      <c r="C89" s="39"/>
      <c r="D89" s="39"/>
      <c r="E89" s="40"/>
      <c r="F89" s="40"/>
      <c r="I89" s="1"/>
      <c r="J89" s="80"/>
      <c r="K89" s="86"/>
    </row>
    <row r="90" spans="1:11" ht="15" customHeight="1" x14ac:dyDescent="0.2">
      <c r="A90" s="39"/>
      <c r="B90" s="39"/>
      <c r="C90" s="250"/>
      <c r="D90" s="250"/>
      <c r="E90" s="38"/>
      <c r="F90" s="34" t="s">
        <v>24</v>
      </c>
      <c r="I90" s="1"/>
      <c r="J90" s="80"/>
      <c r="K90" s="86"/>
    </row>
    <row r="91" spans="1:11" ht="15" customHeight="1" x14ac:dyDescent="0.25">
      <c r="A91" s="39"/>
      <c r="B91" s="39"/>
      <c r="C91" s="251"/>
      <c r="D91" s="251"/>
      <c r="E91" s="88"/>
      <c r="F91" s="89" t="s">
        <v>25</v>
      </c>
      <c r="G91" s="90"/>
      <c r="I91" s="1"/>
      <c r="J91" s="80"/>
      <c r="K91" s="81"/>
    </row>
    <row r="92" spans="1:11" ht="15" customHeight="1" x14ac:dyDescent="0.25">
      <c r="A92" s="39"/>
      <c r="B92" s="39"/>
      <c r="C92" s="39"/>
      <c r="D92" s="87"/>
      <c r="E92" s="91"/>
      <c r="F92" s="89" t="s">
        <v>26</v>
      </c>
      <c r="G92" s="90"/>
      <c r="I92" s="1"/>
      <c r="J92" s="80"/>
      <c r="K92" s="81"/>
    </row>
    <row r="93" spans="1:11" ht="15" x14ac:dyDescent="0.25">
      <c r="A93" s="39"/>
      <c r="B93" s="39"/>
      <c r="C93" s="39"/>
      <c r="D93" s="87"/>
      <c r="E93" s="91"/>
      <c r="F93" s="89"/>
      <c r="G93" s="90"/>
      <c r="I93" s="1"/>
      <c r="J93" s="80"/>
      <c r="K93" s="81"/>
    </row>
    <row r="94" spans="1:11" ht="15" x14ac:dyDescent="0.25">
      <c r="A94" s="39"/>
      <c r="B94" s="39"/>
      <c r="C94" s="39"/>
      <c r="D94" s="87"/>
      <c r="E94" s="91"/>
      <c r="F94" s="89"/>
      <c r="G94" s="90"/>
      <c r="I94" s="1"/>
      <c r="J94" s="80"/>
      <c r="K94" s="81"/>
    </row>
    <row r="95" spans="1:11" ht="15" customHeight="1" x14ac:dyDescent="0.25">
      <c r="A95" s="39"/>
      <c r="B95" s="39"/>
      <c r="C95" s="39"/>
      <c r="D95" s="39"/>
      <c r="E95" s="91"/>
      <c r="F95" s="89" t="s">
        <v>27</v>
      </c>
      <c r="G95" s="90"/>
      <c r="I95" s="1"/>
      <c r="J95" s="80"/>
      <c r="K95" s="81"/>
    </row>
    <row r="96" spans="1:11" ht="15" x14ac:dyDescent="0.25">
      <c r="A96" s="39"/>
      <c r="B96" s="39"/>
      <c r="C96" s="39"/>
      <c r="D96" s="39"/>
      <c r="E96" s="91"/>
      <c r="F96" s="89" t="s">
        <v>28</v>
      </c>
      <c r="G96" s="90"/>
      <c r="I96" s="92"/>
      <c r="J96" s="80"/>
      <c r="K96" s="93"/>
    </row>
    <row r="97" spans="1:11" ht="15" customHeight="1" x14ac:dyDescent="0.25">
      <c r="A97" s="39"/>
      <c r="B97" s="39"/>
      <c r="C97" s="39"/>
      <c r="D97" s="39"/>
      <c r="E97" s="91"/>
      <c r="F97" s="89"/>
      <c r="G97" s="90"/>
      <c r="I97" s="92"/>
      <c r="J97" s="80"/>
      <c r="K97" s="93"/>
    </row>
    <row r="98" spans="1:11" x14ac:dyDescent="0.25">
      <c r="I98" s="92"/>
      <c r="J98" s="95"/>
      <c r="K98" s="93"/>
    </row>
    <row r="99" spans="1:11" x14ac:dyDescent="0.25">
      <c r="I99" s="92"/>
      <c r="J99" s="80"/>
      <c r="K99" s="93"/>
    </row>
    <row r="105" spans="1:11" x14ac:dyDescent="0.25">
      <c r="C105" s="96">
        <f>E87</f>
        <v>691672143</v>
      </c>
      <c r="D105" s="54">
        <f>'[1]LPE sem 1'!$D$20</f>
        <v>1112755209</v>
      </c>
      <c r="E105" s="94">
        <f>C105-D105</f>
        <v>-421083066</v>
      </c>
    </row>
    <row r="106" spans="1:11" x14ac:dyDescent="0.25">
      <c r="C106" s="96">
        <f>E64</f>
        <v>691672143</v>
      </c>
    </row>
    <row r="107" spans="1:11" x14ac:dyDescent="0.25">
      <c r="C107" s="97">
        <f>C105-C106</f>
        <v>0</v>
      </c>
    </row>
    <row r="109" spans="1:11" x14ac:dyDescent="0.25">
      <c r="C109" s="54">
        <f>'[2]LPE 2022'!$D$20</f>
        <v>120269519.76000023</v>
      </c>
    </row>
    <row r="110" spans="1:11" x14ac:dyDescent="0.25">
      <c r="C110" s="54">
        <f>E83</f>
        <v>682227475.75999999</v>
      </c>
    </row>
    <row r="111" spans="1:11" x14ac:dyDescent="0.25">
      <c r="C111" s="54">
        <f>C110-C109</f>
        <v>561957955.99999976</v>
      </c>
    </row>
    <row r="115" spans="1:6" ht="15" x14ac:dyDescent="0.25">
      <c r="A115" s="76">
        <v>4</v>
      </c>
      <c r="B115" s="76"/>
      <c r="C115" s="76"/>
      <c r="D115" s="76"/>
      <c r="E115" s="76"/>
      <c r="F115" s="76"/>
    </row>
    <row r="307" spans="1:5" ht="15" thickBot="1" x14ac:dyDescent="0.3"/>
    <row r="308" spans="1:5" ht="15" thickTop="1" x14ac:dyDescent="0.2">
      <c r="A308" s="98" t="s">
        <v>6</v>
      </c>
    </row>
    <row r="309" spans="1:5" x14ac:dyDescent="0.2">
      <c r="A309" s="99"/>
    </row>
    <row r="310" spans="1:5" ht="15" x14ac:dyDescent="0.25">
      <c r="A310" s="100" t="s">
        <v>32</v>
      </c>
      <c r="E310" s="101">
        <f>E385</f>
        <v>1045286500.4400001</v>
      </c>
    </row>
    <row r="311" spans="1:5" ht="15" x14ac:dyDescent="0.25">
      <c r="A311" s="100" t="s">
        <v>119</v>
      </c>
      <c r="E311" s="101">
        <f>E345</f>
        <v>1060000</v>
      </c>
    </row>
    <row r="312" spans="1:5" x14ac:dyDescent="0.2">
      <c r="A312" s="102" t="s">
        <v>120</v>
      </c>
      <c r="E312" s="103">
        <v>0</v>
      </c>
    </row>
    <row r="313" spans="1:5" x14ac:dyDescent="0.2">
      <c r="A313" s="102" t="s">
        <v>121</v>
      </c>
      <c r="E313" s="103">
        <v>0</v>
      </c>
    </row>
    <row r="314" spans="1:5" x14ac:dyDescent="0.2">
      <c r="A314" s="102" t="s">
        <v>122</v>
      </c>
      <c r="E314" s="103">
        <v>0</v>
      </c>
    </row>
    <row r="315" spans="1:5" x14ac:dyDescent="0.2">
      <c r="A315" s="102" t="s">
        <v>123</v>
      </c>
      <c r="E315" s="103">
        <v>0</v>
      </c>
    </row>
    <row r="316" spans="1:5" x14ac:dyDescent="0.2">
      <c r="A316" s="102" t="s">
        <v>124</v>
      </c>
      <c r="E316" s="103">
        <v>0</v>
      </c>
    </row>
    <row r="317" spans="1:5" x14ac:dyDescent="0.2">
      <c r="A317" s="102" t="s">
        <v>125</v>
      </c>
      <c r="E317" s="103"/>
    </row>
    <row r="318" spans="1:5" x14ac:dyDescent="0.2">
      <c r="A318" s="102" t="s">
        <v>126</v>
      </c>
      <c r="E318" s="103">
        <v>0</v>
      </c>
    </row>
    <row r="319" spans="1:5" x14ac:dyDescent="0.2">
      <c r="A319" s="104" t="s">
        <v>127</v>
      </c>
      <c r="E319" s="103">
        <v>0</v>
      </c>
    </row>
    <row r="320" spans="1:5" x14ac:dyDescent="0.2">
      <c r="A320" s="102" t="s">
        <v>128</v>
      </c>
      <c r="E320" s="103">
        <v>0</v>
      </c>
    </row>
    <row r="321" spans="1:5" x14ac:dyDescent="0.2">
      <c r="A321" s="105" t="s">
        <v>129</v>
      </c>
      <c r="E321" s="103"/>
    </row>
    <row r="322" spans="1:5" x14ac:dyDescent="0.2">
      <c r="A322" s="106" t="s">
        <v>130</v>
      </c>
      <c r="E322" s="107">
        <f>E320+E321</f>
        <v>0</v>
      </c>
    </row>
    <row r="323" spans="1:5" x14ac:dyDescent="0.2">
      <c r="A323" s="102" t="s">
        <v>131</v>
      </c>
      <c r="E323" s="103">
        <v>0</v>
      </c>
    </row>
    <row r="324" spans="1:5" x14ac:dyDescent="0.2">
      <c r="A324" s="105" t="s">
        <v>132</v>
      </c>
      <c r="E324" s="103"/>
    </row>
    <row r="325" spans="1:5" x14ac:dyDescent="0.2">
      <c r="A325" s="106" t="s">
        <v>133</v>
      </c>
      <c r="E325" s="107">
        <f>E323+E324</f>
        <v>0</v>
      </c>
    </row>
    <row r="326" spans="1:5" x14ac:dyDescent="0.2">
      <c r="A326" s="102" t="s">
        <v>134</v>
      </c>
      <c r="E326" s="103">
        <v>0</v>
      </c>
    </row>
    <row r="327" spans="1:5" x14ac:dyDescent="0.2">
      <c r="A327" s="105" t="s">
        <v>135</v>
      </c>
      <c r="E327" s="103">
        <v>0</v>
      </c>
    </row>
    <row r="328" spans="1:5" x14ac:dyDescent="0.2">
      <c r="A328" s="106" t="s">
        <v>136</v>
      </c>
      <c r="E328" s="107">
        <f>E326+E327</f>
        <v>0</v>
      </c>
    </row>
    <row r="329" spans="1:5" x14ac:dyDescent="0.2">
      <c r="A329" s="102" t="s">
        <v>137</v>
      </c>
      <c r="E329" s="103">
        <v>0</v>
      </c>
    </row>
    <row r="330" spans="1:5" x14ac:dyDescent="0.2">
      <c r="A330" s="105" t="s">
        <v>138</v>
      </c>
      <c r="E330" s="103"/>
    </row>
    <row r="331" spans="1:5" x14ac:dyDescent="0.2">
      <c r="A331" s="106" t="s">
        <v>139</v>
      </c>
      <c r="E331" s="107">
        <f>E329+E330</f>
        <v>0</v>
      </c>
    </row>
    <row r="332" spans="1:5" x14ac:dyDescent="0.2">
      <c r="A332" s="102" t="s">
        <v>140</v>
      </c>
      <c r="E332" s="103">
        <v>0</v>
      </c>
    </row>
    <row r="333" spans="1:5" x14ac:dyDescent="0.2">
      <c r="A333" s="105" t="s">
        <v>141</v>
      </c>
      <c r="E333" s="103">
        <v>0</v>
      </c>
    </row>
    <row r="334" spans="1:5" x14ac:dyDescent="0.2">
      <c r="A334" s="106" t="s">
        <v>142</v>
      </c>
      <c r="E334" s="107">
        <f>E332+E333</f>
        <v>0</v>
      </c>
    </row>
    <row r="335" spans="1:5" x14ac:dyDescent="0.2">
      <c r="A335" s="104" t="s">
        <v>143</v>
      </c>
      <c r="E335" s="101">
        <f>SUM(E336:E344)</f>
        <v>1060000</v>
      </c>
    </row>
    <row r="336" spans="1:5" x14ac:dyDescent="0.2">
      <c r="A336" s="108" t="s">
        <v>144</v>
      </c>
      <c r="E336" s="109">
        <v>1060000</v>
      </c>
    </row>
    <row r="337" spans="1:5" x14ac:dyDescent="0.2">
      <c r="A337" s="108" t="s">
        <v>145</v>
      </c>
      <c r="E337" s="109">
        <v>0</v>
      </c>
    </row>
    <row r="338" spans="1:5" x14ac:dyDescent="0.2">
      <c r="A338" s="108" t="s">
        <v>146</v>
      </c>
      <c r="E338" s="109">
        <v>0</v>
      </c>
    </row>
    <row r="339" spans="1:5" x14ac:dyDescent="0.2">
      <c r="A339" s="108" t="s">
        <v>147</v>
      </c>
      <c r="E339" s="109">
        <v>0</v>
      </c>
    </row>
    <row r="340" spans="1:5" x14ac:dyDescent="0.2">
      <c r="A340" s="108" t="s">
        <v>148</v>
      </c>
      <c r="E340" s="109">
        <v>0</v>
      </c>
    </row>
    <row r="341" spans="1:5" x14ac:dyDescent="0.2">
      <c r="A341" s="108" t="s">
        <v>149</v>
      </c>
      <c r="E341" s="109">
        <v>0</v>
      </c>
    </row>
    <row r="342" spans="1:5" x14ac:dyDescent="0.2">
      <c r="A342" s="108" t="s">
        <v>150</v>
      </c>
      <c r="E342" s="109">
        <v>0</v>
      </c>
    </row>
    <row r="343" spans="1:5" x14ac:dyDescent="0.2">
      <c r="A343" s="108" t="s">
        <v>151</v>
      </c>
      <c r="E343" s="109">
        <v>0</v>
      </c>
    </row>
    <row r="344" spans="1:5" x14ac:dyDescent="0.2">
      <c r="A344" s="108" t="s">
        <v>152</v>
      </c>
      <c r="E344" s="109">
        <v>0</v>
      </c>
    </row>
    <row r="345" spans="1:5" ht="15" x14ac:dyDescent="0.25">
      <c r="A345" s="110" t="s">
        <v>153</v>
      </c>
      <c r="E345" s="101">
        <f>E312+E313+E314+E315+E316+E317+E318+E319+E322+E325+E328+E331+E334+E335</f>
        <v>1060000</v>
      </c>
    </row>
    <row r="346" spans="1:5" ht="15" x14ac:dyDescent="0.25">
      <c r="A346" s="100"/>
      <c r="E346" s="111"/>
    </row>
    <row r="347" spans="1:5" ht="15" x14ac:dyDescent="0.25">
      <c r="A347" s="100" t="s">
        <v>54</v>
      </c>
      <c r="E347" s="101">
        <f>E348+E349</f>
        <v>0</v>
      </c>
    </row>
    <row r="348" spans="1:5" ht="15" x14ac:dyDescent="0.25">
      <c r="A348" s="100" t="s">
        <v>154</v>
      </c>
      <c r="E348" s="101">
        <f>E356</f>
        <v>0</v>
      </c>
    </row>
    <row r="349" spans="1:5" x14ac:dyDescent="0.2">
      <c r="A349" s="102" t="s">
        <v>155</v>
      </c>
      <c r="E349" s="103">
        <v>0</v>
      </c>
    </row>
    <row r="350" spans="1:5" x14ac:dyDescent="0.2">
      <c r="A350" s="102" t="s">
        <v>156</v>
      </c>
      <c r="E350" s="103">
        <v>0</v>
      </c>
    </row>
    <row r="351" spans="1:5" x14ac:dyDescent="0.2">
      <c r="A351" s="102" t="s">
        <v>157</v>
      </c>
      <c r="E351" s="103">
        <v>0</v>
      </c>
    </row>
    <row r="352" spans="1:5" x14ac:dyDescent="0.2">
      <c r="A352" s="102" t="s">
        <v>158</v>
      </c>
      <c r="E352" s="103">
        <v>0</v>
      </c>
    </row>
    <row r="353" spans="1:5" x14ac:dyDescent="0.2">
      <c r="A353" s="102" t="s">
        <v>159</v>
      </c>
      <c r="E353" s="103">
        <v>0</v>
      </c>
    </row>
    <row r="354" spans="1:5" x14ac:dyDescent="0.2">
      <c r="A354" s="102" t="s">
        <v>160</v>
      </c>
      <c r="E354" s="103">
        <v>0</v>
      </c>
    </row>
    <row r="355" spans="1:5" x14ac:dyDescent="0.2">
      <c r="A355" s="102" t="s">
        <v>161</v>
      </c>
      <c r="E355" s="103">
        <v>0</v>
      </c>
    </row>
    <row r="356" spans="1:5" ht="15" x14ac:dyDescent="0.25">
      <c r="A356" s="110" t="s">
        <v>162</v>
      </c>
      <c r="E356" s="101">
        <f>SUM(E349:E355)</f>
        <v>0</v>
      </c>
    </row>
    <row r="357" spans="1:5" ht="15" x14ac:dyDescent="0.25">
      <c r="A357" s="100" t="s">
        <v>163</v>
      </c>
      <c r="E357" s="101">
        <f>E360</f>
        <v>0</v>
      </c>
    </row>
    <row r="358" spans="1:5" x14ac:dyDescent="0.2">
      <c r="A358" s="102" t="s">
        <v>164</v>
      </c>
      <c r="E358" s="103">
        <v>0</v>
      </c>
    </row>
    <row r="359" spans="1:5" x14ac:dyDescent="0.2">
      <c r="A359" s="102" t="s">
        <v>165</v>
      </c>
      <c r="E359" s="103">
        <v>0</v>
      </c>
    </row>
    <row r="360" spans="1:5" ht="15" x14ac:dyDescent="0.25">
      <c r="A360" s="110" t="s">
        <v>166</v>
      </c>
      <c r="E360" s="101">
        <f>SUM(E358:E359)</f>
        <v>0</v>
      </c>
    </row>
    <row r="361" spans="1:5" ht="15" x14ac:dyDescent="0.25">
      <c r="A361" s="110" t="s">
        <v>167</v>
      </c>
      <c r="E361" s="101">
        <f>E356+E360</f>
        <v>0</v>
      </c>
    </row>
    <row r="362" spans="1:5" ht="15" x14ac:dyDescent="0.25">
      <c r="A362" s="100" t="s">
        <v>168</v>
      </c>
      <c r="E362" s="101">
        <f>E370</f>
        <v>1042668372.4400001</v>
      </c>
    </row>
    <row r="363" spans="1:5" x14ac:dyDescent="0.2">
      <c r="A363" s="102" t="s">
        <v>169</v>
      </c>
      <c r="E363" s="103">
        <v>0</v>
      </c>
    </row>
    <row r="364" spans="1:5" x14ac:dyDescent="0.2">
      <c r="A364" s="102" t="s">
        <v>170</v>
      </c>
      <c r="E364" s="103">
        <v>1639103286</v>
      </c>
    </row>
    <row r="365" spans="1:5" x14ac:dyDescent="0.2">
      <c r="A365" s="102" t="s">
        <v>171</v>
      </c>
      <c r="E365" s="103">
        <v>874385000</v>
      </c>
    </row>
    <row r="366" spans="1:5" x14ac:dyDescent="0.2">
      <c r="A366" s="102" t="s">
        <v>172</v>
      </c>
      <c r="E366" s="112">
        <f>54540250+4280500</f>
        <v>58820750</v>
      </c>
    </row>
    <row r="367" spans="1:5" x14ac:dyDescent="0.2">
      <c r="A367" s="102" t="s">
        <v>173</v>
      </c>
      <c r="E367" s="103">
        <v>9789500</v>
      </c>
    </row>
    <row r="368" spans="1:5" x14ac:dyDescent="0.2">
      <c r="A368" s="102" t="s">
        <v>174</v>
      </c>
      <c r="E368" s="103">
        <v>0</v>
      </c>
    </row>
    <row r="369" spans="1:5" x14ac:dyDescent="0.2">
      <c r="A369" s="105" t="s">
        <v>175</v>
      </c>
      <c r="E369" s="103">
        <v>-1539430163.5599999</v>
      </c>
    </row>
    <row r="370" spans="1:5" ht="15" x14ac:dyDescent="0.25">
      <c r="A370" s="110" t="s">
        <v>176</v>
      </c>
      <c r="E370" s="101">
        <f>SUM(E363:E369)</f>
        <v>1042668372.4400001</v>
      </c>
    </row>
    <row r="371" spans="1:5" ht="15" x14ac:dyDescent="0.25">
      <c r="A371" s="100" t="s">
        <v>82</v>
      </c>
      <c r="E371" s="111">
        <f>E373</f>
        <v>0</v>
      </c>
    </row>
    <row r="372" spans="1:5" x14ac:dyDescent="0.2">
      <c r="A372" s="102" t="s">
        <v>177</v>
      </c>
      <c r="E372" s="103">
        <v>0</v>
      </c>
    </row>
    <row r="373" spans="1:5" ht="15" x14ac:dyDescent="0.25">
      <c r="A373" s="110" t="s">
        <v>178</v>
      </c>
      <c r="E373" s="111">
        <f>E372</f>
        <v>0</v>
      </c>
    </row>
    <row r="374" spans="1:5" ht="15" x14ac:dyDescent="0.25">
      <c r="A374" s="100" t="s">
        <v>85</v>
      </c>
      <c r="E374" s="101">
        <f>E384</f>
        <v>1558128</v>
      </c>
    </row>
    <row r="375" spans="1:5" x14ac:dyDescent="0.2">
      <c r="A375" s="102" t="s">
        <v>179</v>
      </c>
      <c r="E375" s="103">
        <v>0</v>
      </c>
    </row>
    <row r="376" spans="1:5" x14ac:dyDescent="0.2">
      <c r="A376" s="102" t="s">
        <v>180</v>
      </c>
      <c r="E376" s="103">
        <v>0</v>
      </c>
    </row>
    <row r="377" spans="1:5" x14ac:dyDescent="0.2">
      <c r="A377" s="102" t="s">
        <v>181</v>
      </c>
      <c r="E377" s="103">
        <v>0</v>
      </c>
    </row>
    <row r="378" spans="1:5" x14ac:dyDescent="0.2">
      <c r="A378" s="102" t="s">
        <v>182</v>
      </c>
      <c r="E378" s="103">
        <v>0</v>
      </c>
    </row>
    <row r="379" spans="1:5" x14ac:dyDescent="0.2">
      <c r="A379" s="102" t="s">
        <v>183</v>
      </c>
      <c r="E379" s="103">
        <v>0</v>
      </c>
    </row>
    <row r="380" spans="1:5" x14ac:dyDescent="0.2">
      <c r="A380" s="105" t="s">
        <v>184</v>
      </c>
      <c r="E380" s="103">
        <v>0</v>
      </c>
    </row>
    <row r="381" spans="1:5" x14ac:dyDescent="0.2">
      <c r="A381" s="102" t="s">
        <v>185</v>
      </c>
      <c r="E381" s="103">
        <v>168354524</v>
      </c>
    </row>
    <row r="382" spans="1:5" x14ac:dyDescent="0.2">
      <c r="A382" s="105" t="s">
        <v>186</v>
      </c>
      <c r="E382" s="103">
        <v>-166796396</v>
      </c>
    </row>
    <row r="383" spans="1:5" x14ac:dyDescent="0.2">
      <c r="A383" s="102" t="s">
        <v>187</v>
      </c>
      <c r="E383" s="112">
        <v>0</v>
      </c>
    </row>
    <row r="384" spans="1:5" ht="15" x14ac:dyDescent="0.25">
      <c r="A384" s="110" t="s">
        <v>188</v>
      </c>
      <c r="E384" s="101">
        <f>SUM(E375:E383)</f>
        <v>1558128</v>
      </c>
    </row>
    <row r="385" spans="1:5" ht="15" x14ac:dyDescent="0.25">
      <c r="A385" s="113" t="s">
        <v>189</v>
      </c>
      <c r="E385" s="114">
        <f>E345+E361+E370+E373+E384</f>
        <v>1045286500.4400001</v>
      </c>
    </row>
    <row r="386" spans="1:5" ht="15" x14ac:dyDescent="0.25">
      <c r="A386" s="115"/>
      <c r="E386" s="116"/>
    </row>
    <row r="387" spans="1:5" ht="15" x14ac:dyDescent="0.25">
      <c r="A387" s="110"/>
      <c r="E387" s="116"/>
    </row>
    <row r="388" spans="1:5" ht="15" x14ac:dyDescent="0.25">
      <c r="A388" s="100" t="s">
        <v>96</v>
      </c>
      <c r="E388" s="117">
        <f>E408</f>
        <v>11530883</v>
      </c>
    </row>
    <row r="389" spans="1:5" ht="15" x14ac:dyDescent="0.25">
      <c r="A389" s="100" t="s">
        <v>97</v>
      </c>
      <c r="E389" s="117">
        <f>E399</f>
        <v>11530883</v>
      </c>
    </row>
    <row r="390" spans="1:5" x14ac:dyDescent="0.2">
      <c r="A390" s="102" t="s">
        <v>190</v>
      </c>
      <c r="E390" s="103">
        <v>0</v>
      </c>
    </row>
    <row r="391" spans="1:5" x14ac:dyDescent="0.2">
      <c r="A391" s="102" t="s">
        <v>191</v>
      </c>
      <c r="E391" s="103">
        <v>11530883</v>
      </c>
    </row>
    <row r="392" spans="1:5" x14ac:dyDescent="0.2">
      <c r="A392" s="102" t="s">
        <v>192</v>
      </c>
      <c r="E392" s="103">
        <v>0</v>
      </c>
    </row>
    <row r="393" spans="1:5" x14ac:dyDescent="0.2">
      <c r="A393" s="102" t="s">
        <v>193</v>
      </c>
      <c r="E393" s="103">
        <v>0</v>
      </c>
    </row>
    <row r="394" spans="1:5" x14ac:dyDescent="0.2">
      <c r="A394" s="102" t="s">
        <v>194</v>
      </c>
      <c r="E394" s="103">
        <v>0</v>
      </c>
    </row>
    <row r="395" spans="1:5" x14ac:dyDescent="0.2">
      <c r="A395" s="102" t="s">
        <v>195</v>
      </c>
      <c r="E395" s="103">
        <v>0</v>
      </c>
    </row>
    <row r="396" spans="1:5" x14ac:dyDescent="0.2">
      <c r="A396" s="102" t="s">
        <v>196</v>
      </c>
      <c r="E396" s="103">
        <v>0</v>
      </c>
    </row>
    <row r="397" spans="1:5" x14ac:dyDescent="0.2">
      <c r="A397" s="102" t="s">
        <v>197</v>
      </c>
      <c r="E397" s="103">
        <v>0</v>
      </c>
    </row>
    <row r="398" spans="1:5" x14ac:dyDescent="0.2">
      <c r="A398" s="102" t="s">
        <v>198</v>
      </c>
      <c r="E398" s="103">
        <v>0</v>
      </c>
    </row>
    <row r="399" spans="1:5" ht="15" x14ac:dyDescent="0.25">
      <c r="A399" s="110" t="s">
        <v>199</v>
      </c>
      <c r="E399" s="117">
        <f>SUM(E390:E398)</f>
        <v>11530883</v>
      </c>
    </row>
    <row r="400" spans="1:5" ht="15" x14ac:dyDescent="0.25">
      <c r="A400" s="100"/>
      <c r="E400" s="118"/>
    </row>
    <row r="401" spans="1:6" ht="15" x14ac:dyDescent="0.25">
      <c r="A401" s="100" t="s">
        <v>106</v>
      </c>
      <c r="E401" s="119">
        <f>E407</f>
        <v>0</v>
      </c>
    </row>
    <row r="402" spans="1:6" x14ac:dyDescent="0.2">
      <c r="A402" s="102" t="s">
        <v>200</v>
      </c>
      <c r="E402" s="103">
        <v>0</v>
      </c>
    </row>
    <row r="403" spans="1:6" x14ac:dyDescent="0.2">
      <c r="A403" s="102" t="s">
        <v>201</v>
      </c>
      <c r="E403" s="103">
        <v>0</v>
      </c>
    </row>
    <row r="404" spans="1:6" x14ac:dyDescent="0.2">
      <c r="A404" s="102" t="s">
        <v>202</v>
      </c>
      <c r="E404" s="103">
        <v>0</v>
      </c>
    </row>
    <row r="405" spans="1:6" x14ac:dyDescent="0.2">
      <c r="A405" s="102" t="s">
        <v>203</v>
      </c>
      <c r="E405" s="103">
        <v>0</v>
      </c>
    </row>
    <row r="406" spans="1:6" x14ac:dyDescent="0.2">
      <c r="A406" s="102" t="s">
        <v>204</v>
      </c>
      <c r="E406" s="103">
        <v>0</v>
      </c>
    </row>
    <row r="407" spans="1:6" ht="15" x14ac:dyDescent="0.25">
      <c r="A407" s="110" t="s">
        <v>205</v>
      </c>
      <c r="E407" s="119">
        <f>SUM(E402:E406)</f>
        <v>0</v>
      </c>
    </row>
    <row r="408" spans="1:6" ht="15" x14ac:dyDescent="0.25">
      <c r="A408" s="110" t="s">
        <v>206</v>
      </c>
      <c r="E408" s="119">
        <f>E399+E407</f>
        <v>11530883</v>
      </c>
    </row>
    <row r="409" spans="1:6" x14ac:dyDescent="0.2">
      <c r="A409" s="106"/>
      <c r="E409" s="118"/>
    </row>
    <row r="410" spans="1:6" ht="15" x14ac:dyDescent="0.25">
      <c r="A410" s="100" t="s">
        <v>207</v>
      </c>
      <c r="E410" s="119">
        <f>E411</f>
        <v>1033755617.4400001</v>
      </c>
    </row>
    <row r="411" spans="1:6" x14ac:dyDescent="0.2">
      <c r="A411" s="102" t="s">
        <v>208</v>
      </c>
      <c r="E411" s="103">
        <f>E385-E408</f>
        <v>1033755617.4400001</v>
      </c>
    </row>
    <row r="412" spans="1:6" ht="15" x14ac:dyDescent="0.25">
      <c r="A412" s="120" t="s">
        <v>209</v>
      </c>
      <c r="E412" s="119">
        <f>E410</f>
        <v>1033755617.4400001</v>
      </c>
      <c r="F412" s="94">
        <v>9000866312.8999996</v>
      </c>
    </row>
    <row r="413" spans="1:6" x14ac:dyDescent="0.2">
      <c r="A413" s="106"/>
      <c r="E413" s="121"/>
    </row>
    <row r="414" spans="1:6" ht="15" x14ac:dyDescent="0.25">
      <c r="A414" s="122" t="s">
        <v>210</v>
      </c>
      <c r="E414" s="123">
        <f>E408+E412</f>
        <v>1045286500.4400001</v>
      </c>
    </row>
  </sheetData>
  <mergeCells count="5">
    <mergeCell ref="A1:F1"/>
    <mergeCell ref="A2:F2"/>
    <mergeCell ref="A3:F3"/>
    <mergeCell ref="A4:F4"/>
    <mergeCell ref="A5:F5"/>
  </mergeCells>
  <pageMargins left="0.39370078740157483" right="0.23622047244094491" top="0.55118110236220474" bottom="0.74803149606299213" header="0.31496062992125984" footer="0.31496062992125984"/>
  <pageSetup paperSize="5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9393C-7F50-4574-9AF4-7A4463059041}">
  <dimension ref="A1:I527"/>
  <sheetViews>
    <sheetView topLeftCell="A31" workbookViewId="0">
      <selection activeCell="E44" sqref="E44"/>
    </sheetView>
  </sheetViews>
  <sheetFormatPr defaultColWidth="9.140625" defaultRowHeight="15" x14ac:dyDescent="0.25"/>
  <cols>
    <col min="1" max="1" width="4.140625" style="125" customWidth="1"/>
    <col min="2" max="2" width="3.140625" style="127" customWidth="1"/>
    <col min="3" max="3" width="61.140625" style="127" customWidth="1"/>
    <col min="4" max="4" width="9.140625" style="125"/>
    <col min="5" max="5" width="18.28515625" style="125" customWidth="1"/>
    <col min="6" max="6" width="17.140625" style="124" customWidth="1"/>
    <col min="7" max="7" width="9.140625" style="90"/>
    <col min="8" max="8" width="27.85546875" style="90" customWidth="1"/>
    <col min="9" max="9" width="27.28515625" style="90" customWidth="1"/>
    <col min="10" max="16384" width="9.140625" style="90"/>
  </cols>
  <sheetData>
    <row r="1" spans="1:6" s="176" customFormat="1" ht="19.5" customHeight="1" x14ac:dyDescent="0.2">
      <c r="A1" s="295"/>
      <c r="B1" s="295"/>
      <c r="C1" s="295"/>
      <c r="D1" s="295"/>
      <c r="E1" s="295"/>
      <c r="F1" s="295"/>
    </row>
    <row r="2" spans="1:6" ht="15.75" x14ac:dyDescent="0.25">
      <c r="A2" s="290" t="s">
        <v>1</v>
      </c>
      <c r="B2" s="290"/>
      <c r="C2" s="290"/>
      <c r="D2" s="290"/>
      <c r="E2" s="290"/>
      <c r="F2" s="290"/>
    </row>
    <row r="3" spans="1:6" ht="26.25" x14ac:dyDescent="0.25">
      <c r="A3" s="291" t="s">
        <v>2</v>
      </c>
      <c r="B3" s="291"/>
      <c r="C3" s="291"/>
      <c r="D3" s="291"/>
      <c r="E3" s="291"/>
      <c r="F3" s="291"/>
    </row>
    <row r="4" spans="1:6" ht="15.75" x14ac:dyDescent="0.25">
      <c r="A4" s="290" t="s">
        <v>303</v>
      </c>
      <c r="B4" s="290"/>
      <c r="C4" s="290"/>
      <c r="D4" s="290"/>
      <c r="E4" s="290"/>
      <c r="F4" s="290"/>
    </row>
    <row r="5" spans="1:6" ht="15.75" x14ac:dyDescent="0.25">
      <c r="A5" s="290" t="s">
        <v>304</v>
      </c>
      <c r="B5" s="290"/>
      <c r="C5" s="290"/>
      <c r="D5" s="290"/>
      <c r="E5" s="290"/>
      <c r="F5" s="290"/>
    </row>
    <row r="6" spans="1:6" x14ac:dyDescent="0.25">
      <c r="F6" s="177" t="s">
        <v>305</v>
      </c>
    </row>
    <row r="7" spans="1:6" ht="30" x14ac:dyDescent="0.25">
      <c r="A7" s="131" t="s">
        <v>5</v>
      </c>
      <c r="B7" s="296" t="s">
        <v>6</v>
      </c>
      <c r="C7" s="297"/>
      <c r="D7" s="131" t="s">
        <v>7</v>
      </c>
      <c r="E7" s="178" t="s">
        <v>306</v>
      </c>
      <c r="F7" s="131">
        <v>2021</v>
      </c>
    </row>
    <row r="8" spans="1:6" x14ac:dyDescent="0.25">
      <c r="A8" s="179"/>
      <c r="B8" s="180" t="s">
        <v>307</v>
      </c>
      <c r="C8" s="170"/>
      <c r="D8" s="181"/>
      <c r="E8" s="182"/>
      <c r="F8" s="183"/>
    </row>
    <row r="9" spans="1:6" x14ac:dyDescent="0.25">
      <c r="A9" s="184">
        <v>1</v>
      </c>
      <c r="B9" s="167" t="s">
        <v>220</v>
      </c>
      <c r="C9" s="159"/>
      <c r="D9" s="149"/>
      <c r="E9" s="185">
        <f>E15+E22+E26+E30+E36</f>
        <v>0</v>
      </c>
      <c r="F9" s="183"/>
    </row>
    <row r="10" spans="1:6" x14ac:dyDescent="0.25">
      <c r="A10" s="184">
        <v>2</v>
      </c>
      <c r="B10" s="293" t="s">
        <v>308</v>
      </c>
      <c r="C10" s="294"/>
      <c r="D10" s="149"/>
      <c r="E10" s="182"/>
      <c r="F10" s="183"/>
    </row>
    <row r="11" spans="1:6" x14ac:dyDescent="0.25">
      <c r="A11" s="184">
        <v>3</v>
      </c>
      <c r="B11" s="145"/>
      <c r="C11" s="137" t="s">
        <v>222</v>
      </c>
      <c r="D11" s="149"/>
      <c r="E11" s="186"/>
      <c r="F11" s="187"/>
    </row>
    <row r="12" spans="1:6" x14ac:dyDescent="0.25">
      <c r="A12" s="184">
        <v>4</v>
      </c>
      <c r="B12" s="145"/>
      <c r="C12" s="137" t="s">
        <v>223</v>
      </c>
      <c r="D12" s="149" t="s">
        <v>10</v>
      </c>
      <c r="E12" s="186">
        <v>0</v>
      </c>
      <c r="F12" s="187"/>
    </row>
    <row r="13" spans="1:6" ht="34.5" customHeight="1" x14ac:dyDescent="0.25">
      <c r="A13" s="184">
        <v>5</v>
      </c>
      <c r="B13" s="145"/>
      <c r="C13" s="188" t="s">
        <v>309</v>
      </c>
      <c r="D13" s="138"/>
      <c r="E13" s="186"/>
      <c r="F13" s="187"/>
    </row>
    <row r="14" spans="1:6" x14ac:dyDescent="0.25">
      <c r="A14" s="184">
        <v>6</v>
      </c>
      <c r="B14" s="145"/>
      <c r="C14" s="137" t="s">
        <v>227</v>
      </c>
      <c r="D14" s="138"/>
      <c r="E14" s="186"/>
      <c r="F14" s="187"/>
    </row>
    <row r="15" spans="1:6" x14ac:dyDescent="0.25">
      <c r="A15" s="184">
        <v>7</v>
      </c>
      <c r="B15" s="167"/>
      <c r="C15" s="159" t="s">
        <v>310</v>
      </c>
      <c r="D15" s="149"/>
      <c r="E15" s="189">
        <f>SUM(E11:E14)</f>
        <v>0</v>
      </c>
      <c r="F15" s="190">
        <f>SUM(F12:F14)</f>
        <v>0</v>
      </c>
    </row>
    <row r="16" spans="1:6" x14ac:dyDescent="0.25">
      <c r="A16" s="184">
        <v>8</v>
      </c>
      <c r="B16" s="191" t="s">
        <v>229</v>
      </c>
      <c r="C16" s="137"/>
      <c r="D16" s="138"/>
      <c r="E16" s="192"/>
      <c r="F16" s="187"/>
    </row>
    <row r="17" spans="1:6" x14ac:dyDescent="0.25">
      <c r="A17" s="184">
        <v>9</v>
      </c>
      <c r="B17" s="191" t="s">
        <v>230</v>
      </c>
      <c r="C17" s="137"/>
      <c r="D17" s="138"/>
      <c r="E17" s="192"/>
      <c r="F17" s="187"/>
    </row>
    <row r="18" spans="1:6" x14ac:dyDescent="0.25">
      <c r="A18" s="184">
        <v>10</v>
      </c>
      <c r="C18" s="154" t="s">
        <v>231</v>
      </c>
      <c r="D18" s="138"/>
      <c r="E18" s="192"/>
      <c r="F18" s="187"/>
    </row>
    <row r="19" spans="1:6" x14ac:dyDescent="0.25">
      <c r="A19" s="184">
        <v>11</v>
      </c>
      <c r="C19" s="154" t="s">
        <v>232</v>
      </c>
      <c r="D19" s="138"/>
      <c r="E19" s="192"/>
      <c r="F19" s="187"/>
    </row>
    <row r="20" spans="1:6" x14ac:dyDescent="0.25">
      <c r="A20" s="184">
        <v>12</v>
      </c>
      <c r="C20" s="154" t="s">
        <v>233</v>
      </c>
      <c r="D20" s="138"/>
      <c r="E20" s="192"/>
      <c r="F20" s="187"/>
    </row>
    <row r="21" spans="1:6" x14ac:dyDescent="0.25">
      <c r="A21" s="184">
        <v>13</v>
      </c>
      <c r="C21" s="154" t="s">
        <v>234</v>
      </c>
      <c r="D21" s="138"/>
      <c r="E21" s="192"/>
      <c r="F21" s="187"/>
    </row>
    <row r="22" spans="1:6" x14ac:dyDescent="0.25">
      <c r="A22" s="184">
        <v>14</v>
      </c>
      <c r="C22" s="155" t="s">
        <v>311</v>
      </c>
      <c r="D22" s="138"/>
      <c r="E22" s="189">
        <f>SUM(E18:E21)</f>
        <v>0</v>
      </c>
      <c r="F22" s="190"/>
    </row>
    <row r="23" spans="1:6" x14ac:dyDescent="0.25">
      <c r="A23" s="184">
        <v>15</v>
      </c>
      <c r="B23" s="191" t="s">
        <v>236</v>
      </c>
      <c r="C23" s="137"/>
      <c r="D23" s="138"/>
      <c r="E23" s="192"/>
      <c r="F23" s="187"/>
    </row>
    <row r="24" spans="1:6" x14ac:dyDescent="0.25">
      <c r="A24" s="184">
        <v>16</v>
      </c>
      <c r="C24" s="154" t="s">
        <v>237</v>
      </c>
      <c r="D24" s="138"/>
      <c r="E24" s="192"/>
      <c r="F24" s="187"/>
    </row>
    <row r="25" spans="1:6" x14ac:dyDescent="0.25">
      <c r="A25" s="184">
        <v>17</v>
      </c>
      <c r="C25" s="154" t="s">
        <v>238</v>
      </c>
      <c r="D25" s="138"/>
      <c r="E25" s="192"/>
      <c r="F25" s="187"/>
    </row>
    <row r="26" spans="1:6" x14ac:dyDescent="0.25">
      <c r="A26" s="184">
        <v>18</v>
      </c>
      <c r="C26" s="155" t="s">
        <v>312</v>
      </c>
      <c r="D26" s="138"/>
      <c r="E26" s="189">
        <f>SUM(E24:E25)</f>
        <v>0</v>
      </c>
      <c r="F26" s="190"/>
    </row>
    <row r="27" spans="1:6" x14ac:dyDescent="0.25">
      <c r="A27" s="184">
        <v>19</v>
      </c>
      <c r="B27" s="191" t="s">
        <v>240</v>
      </c>
      <c r="C27" s="154"/>
      <c r="D27" s="138"/>
      <c r="E27" s="192"/>
      <c r="F27" s="187"/>
    </row>
    <row r="28" spans="1:6" x14ac:dyDescent="0.25">
      <c r="A28" s="184">
        <v>20</v>
      </c>
      <c r="C28" s="154" t="s">
        <v>241</v>
      </c>
      <c r="D28" s="138"/>
      <c r="E28" s="192"/>
      <c r="F28" s="187"/>
    </row>
    <row r="29" spans="1:6" x14ac:dyDescent="0.25">
      <c r="A29" s="184">
        <v>21</v>
      </c>
      <c r="C29" s="154" t="s">
        <v>242</v>
      </c>
      <c r="D29" s="138"/>
      <c r="E29" s="192"/>
      <c r="F29" s="187"/>
    </row>
    <row r="30" spans="1:6" x14ac:dyDescent="0.25">
      <c r="A30" s="184">
        <v>22</v>
      </c>
      <c r="C30" s="155" t="s">
        <v>313</v>
      </c>
      <c r="D30" s="138"/>
      <c r="E30" s="189">
        <f>SUM(E28:E29)</f>
        <v>0</v>
      </c>
      <c r="F30" s="190"/>
    </row>
    <row r="31" spans="1:6" x14ac:dyDescent="0.25">
      <c r="A31" s="184">
        <v>23</v>
      </c>
      <c r="B31" s="191" t="s">
        <v>244</v>
      </c>
      <c r="C31" s="154"/>
      <c r="D31" s="138"/>
      <c r="E31" s="192"/>
      <c r="F31" s="187"/>
    </row>
    <row r="32" spans="1:6" ht="13.5" customHeight="1" x14ac:dyDescent="0.25">
      <c r="A32" s="184">
        <v>24</v>
      </c>
      <c r="B32" s="157"/>
      <c r="C32" s="157" t="s">
        <v>245</v>
      </c>
      <c r="D32" s="138"/>
      <c r="E32" s="192"/>
      <c r="F32" s="187"/>
    </row>
    <row r="33" spans="1:9" ht="13.5" customHeight="1" x14ac:dyDescent="0.25">
      <c r="A33" s="184">
        <v>25</v>
      </c>
      <c r="C33" s="154" t="s">
        <v>246</v>
      </c>
      <c r="D33" s="138"/>
      <c r="E33" s="192"/>
      <c r="F33" s="187"/>
    </row>
    <row r="34" spans="1:9" ht="13.5" customHeight="1" x14ac:dyDescent="0.25">
      <c r="A34" s="184">
        <v>26</v>
      </c>
      <c r="C34" s="154" t="s">
        <v>247</v>
      </c>
      <c r="D34" s="138"/>
      <c r="E34" s="192"/>
      <c r="F34" s="187"/>
      <c r="H34" s="193"/>
    </row>
    <row r="35" spans="1:9" ht="13.5" customHeight="1" x14ac:dyDescent="0.25">
      <c r="A35" s="184">
        <v>27</v>
      </c>
      <c r="C35" s="154" t="s">
        <v>248</v>
      </c>
      <c r="D35" s="138"/>
      <c r="E35" s="192"/>
      <c r="F35" s="187"/>
    </row>
    <row r="36" spans="1:9" x14ac:dyDescent="0.25">
      <c r="A36" s="184">
        <v>28</v>
      </c>
      <c r="C36" s="155" t="s">
        <v>314</v>
      </c>
      <c r="D36" s="138"/>
      <c r="E36" s="189">
        <f>SUM(E32:E35)</f>
        <v>0</v>
      </c>
      <c r="F36" s="190"/>
    </row>
    <row r="37" spans="1:9" x14ac:dyDescent="0.25">
      <c r="A37" s="184">
        <v>29</v>
      </c>
      <c r="C37" s="155" t="s">
        <v>315</v>
      </c>
      <c r="D37" s="138"/>
      <c r="E37" s="194">
        <f>E9</f>
        <v>0</v>
      </c>
      <c r="F37" s="194"/>
    </row>
    <row r="38" spans="1:9" x14ac:dyDescent="0.25">
      <c r="A38" s="184">
        <v>30</v>
      </c>
      <c r="B38" s="167" t="s">
        <v>316</v>
      </c>
      <c r="C38" s="195"/>
      <c r="D38" s="196"/>
      <c r="E38" s="197"/>
      <c r="F38" s="198"/>
    </row>
    <row r="39" spans="1:9" x14ac:dyDescent="0.25">
      <c r="A39" s="184">
        <v>31</v>
      </c>
      <c r="B39" s="199" t="s">
        <v>317</v>
      </c>
      <c r="C39" s="195"/>
      <c r="D39" s="196" t="s">
        <v>12</v>
      </c>
      <c r="E39" s="197"/>
      <c r="F39" s="198"/>
    </row>
    <row r="40" spans="1:9" ht="13.5" customHeight="1" x14ac:dyDescent="0.25">
      <c r="A40" s="184">
        <v>32</v>
      </c>
      <c r="C40" s="200" t="s">
        <v>318</v>
      </c>
      <c r="D40" s="196" t="s">
        <v>319</v>
      </c>
      <c r="E40" s="201">
        <v>3690309124.2399998</v>
      </c>
      <c r="F40" s="202">
        <f>[3]mapping!H79</f>
        <v>3241161697</v>
      </c>
      <c r="H40" s="203"/>
      <c r="I40" s="203"/>
    </row>
    <row r="41" spans="1:9" ht="13.5" customHeight="1" x14ac:dyDescent="0.25">
      <c r="A41" s="184">
        <v>33</v>
      </c>
      <c r="C41" s="154" t="s">
        <v>320</v>
      </c>
      <c r="D41" s="196" t="s">
        <v>321</v>
      </c>
      <c r="E41" s="201">
        <f>'[4]Beban Persediaan'!$C$17</f>
        <v>84312600</v>
      </c>
      <c r="F41" s="202">
        <v>232918440</v>
      </c>
      <c r="H41" s="203"/>
      <c r="I41" s="203"/>
    </row>
    <row r="42" spans="1:9" ht="13.5" customHeight="1" x14ac:dyDescent="0.25">
      <c r="A42" s="184">
        <v>34</v>
      </c>
      <c r="C42" s="154" t="s">
        <v>322</v>
      </c>
      <c r="D42" s="196" t="s">
        <v>323</v>
      </c>
      <c r="E42" s="201">
        <f>'[4]Beban Jasa'!$H$21</f>
        <v>943002458</v>
      </c>
      <c r="F42" s="202">
        <v>1035100444</v>
      </c>
      <c r="H42" s="203"/>
      <c r="I42" s="203"/>
    </row>
    <row r="43" spans="1:9" ht="13.5" customHeight="1" x14ac:dyDescent="0.25">
      <c r="A43" s="184">
        <v>35</v>
      </c>
      <c r="C43" s="154" t="s">
        <v>324</v>
      </c>
      <c r="D43" s="196" t="s">
        <v>325</v>
      </c>
      <c r="E43" s="201">
        <v>2450000</v>
      </c>
      <c r="F43" s="202">
        <v>12500000</v>
      </c>
      <c r="H43" s="203"/>
      <c r="I43" s="203"/>
    </row>
    <row r="44" spans="1:9" ht="13.5" customHeight="1" x14ac:dyDescent="0.25">
      <c r="A44" s="184">
        <v>36</v>
      </c>
      <c r="C44" s="154" t="s">
        <v>326</v>
      </c>
      <c r="D44" s="196" t="s">
        <v>327</v>
      </c>
      <c r="E44" s="201">
        <v>1553672024</v>
      </c>
      <c r="F44" s="202">
        <f>[3]mapping!H83</f>
        <v>2169158721</v>
      </c>
      <c r="H44" s="203"/>
      <c r="I44" s="203"/>
    </row>
    <row r="45" spans="1:9" ht="13.5" customHeight="1" x14ac:dyDescent="0.25">
      <c r="A45" s="184">
        <v>37</v>
      </c>
      <c r="C45" s="200" t="s">
        <v>328</v>
      </c>
      <c r="D45" s="204"/>
      <c r="E45" s="205"/>
      <c r="F45" s="206"/>
      <c r="H45" s="207"/>
      <c r="I45" s="207"/>
    </row>
    <row r="46" spans="1:9" ht="13.5" customHeight="1" x14ac:dyDescent="0.25">
      <c r="A46" s="184">
        <v>38</v>
      </c>
      <c r="C46" s="137" t="s">
        <v>329</v>
      </c>
      <c r="D46" s="138"/>
      <c r="F46" s="208"/>
    </row>
    <row r="47" spans="1:9" ht="13.5" customHeight="1" x14ac:dyDescent="0.25">
      <c r="A47" s="184">
        <v>39</v>
      </c>
      <c r="C47" s="137" t="s">
        <v>330</v>
      </c>
      <c r="D47" s="138"/>
      <c r="F47" s="208"/>
      <c r="I47" s="126"/>
    </row>
    <row r="48" spans="1:9" ht="13.5" customHeight="1" x14ac:dyDescent="0.25">
      <c r="A48" s="184">
        <v>40</v>
      </c>
      <c r="B48" s="209"/>
      <c r="C48" s="210" t="s">
        <v>331</v>
      </c>
      <c r="D48" s="211"/>
      <c r="F48" s="212"/>
    </row>
    <row r="49" spans="1:9" ht="13.5" customHeight="1" x14ac:dyDescent="0.25">
      <c r="A49" s="184">
        <v>41</v>
      </c>
      <c r="B49" s="209"/>
      <c r="C49" s="213" t="s">
        <v>332</v>
      </c>
      <c r="D49" s="211"/>
      <c r="E49" s="125">
        <v>0</v>
      </c>
      <c r="F49" s="212"/>
    </row>
    <row r="50" spans="1:9" ht="13.5" customHeight="1" x14ac:dyDescent="0.25">
      <c r="A50" s="184">
        <v>41</v>
      </c>
      <c r="B50" s="209"/>
      <c r="C50" s="214" t="s">
        <v>333</v>
      </c>
      <c r="D50" s="138" t="s">
        <v>334</v>
      </c>
      <c r="E50" s="261">
        <v>36357044</v>
      </c>
      <c r="F50" s="215" t="s">
        <v>335</v>
      </c>
      <c r="I50" s="126"/>
    </row>
    <row r="51" spans="1:9" ht="13.5" customHeight="1" x14ac:dyDescent="0.25">
      <c r="A51" s="184">
        <v>42</v>
      </c>
      <c r="B51" s="209"/>
      <c r="C51" s="214" t="s">
        <v>336</v>
      </c>
      <c r="D51" s="138"/>
      <c r="E51" s="208"/>
      <c r="F51" s="187"/>
      <c r="I51" s="126"/>
    </row>
    <row r="52" spans="1:9" ht="13.5" customHeight="1" x14ac:dyDescent="0.25">
      <c r="A52" s="184">
        <v>43</v>
      </c>
      <c r="B52" s="209"/>
      <c r="C52" s="214" t="s">
        <v>337</v>
      </c>
      <c r="D52" s="138"/>
      <c r="E52" s="208"/>
      <c r="F52" s="187"/>
    </row>
    <row r="53" spans="1:9" ht="13.5" customHeight="1" x14ac:dyDescent="0.25">
      <c r="A53" s="184">
        <v>44</v>
      </c>
      <c r="B53" s="209"/>
      <c r="C53" s="216" t="s">
        <v>338</v>
      </c>
      <c r="D53" s="138"/>
      <c r="E53" s="208"/>
      <c r="F53" s="187"/>
      <c r="I53" s="126"/>
    </row>
    <row r="54" spans="1:9" ht="13.5" customHeight="1" x14ac:dyDescent="0.25">
      <c r="A54" s="184">
        <v>45</v>
      </c>
      <c r="B54" s="209"/>
      <c r="C54" s="214" t="s">
        <v>339</v>
      </c>
      <c r="D54" s="138"/>
      <c r="E54" s="208"/>
      <c r="F54" s="187"/>
      <c r="I54" s="126"/>
    </row>
    <row r="55" spans="1:9" ht="13.5" customHeight="1" x14ac:dyDescent="0.25">
      <c r="A55" s="184">
        <v>46</v>
      </c>
      <c r="B55" s="209"/>
      <c r="C55" s="216" t="s">
        <v>340</v>
      </c>
      <c r="D55" s="138" t="s">
        <v>341</v>
      </c>
      <c r="E55" s="208"/>
      <c r="F55" s="187"/>
    </row>
    <row r="56" spans="1:9" ht="13.5" customHeight="1" x14ac:dyDescent="0.25">
      <c r="A56" s="184">
        <v>47</v>
      </c>
      <c r="B56" s="209"/>
      <c r="C56" s="214" t="s">
        <v>342</v>
      </c>
      <c r="D56" s="138"/>
      <c r="E56" s="208"/>
      <c r="F56" s="187"/>
    </row>
    <row r="57" spans="1:9" x14ac:dyDescent="0.25">
      <c r="A57" s="184">
        <v>48</v>
      </c>
      <c r="B57" s="167"/>
      <c r="C57" s="167" t="s">
        <v>343</v>
      </c>
      <c r="D57" s="217"/>
      <c r="E57" s="190">
        <f>SUM(E39:E56)</f>
        <v>6310103250.2399998</v>
      </c>
      <c r="F57" s="190">
        <f>SUM(F39:F56)</f>
        <v>6690839302</v>
      </c>
      <c r="H57" s="218"/>
    </row>
    <row r="58" spans="1:9" x14ac:dyDescent="0.25">
      <c r="A58" s="184"/>
      <c r="B58" s="167"/>
      <c r="C58" s="167"/>
      <c r="D58" s="217"/>
      <c r="E58" s="219"/>
      <c r="F58" s="220"/>
      <c r="H58" s="218"/>
    </row>
    <row r="59" spans="1:9" x14ac:dyDescent="0.25">
      <c r="A59" s="184">
        <v>49</v>
      </c>
      <c r="B59" s="167"/>
      <c r="C59" s="167" t="s">
        <v>344</v>
      </c>
      <c r="D59" s="217"/>
      <c r="E59" s="208">
        <f>E37-E57</f>
        <v>-6310103250.2399998</v>
      </c>
      <c r="F59" s="187"/>
      <c r="H59" s="221"/>
    </row>
    <row r="60" spans="1:9" x14ac:dyDescent="0.25">
      <c r="A60" s="184">
        <v>50</v>
      </c>
      <c r="B60" s="167"/>
      <c r="C60" s="167" t="s">
        <v>345</v>
      </c>
      <c r="D60" s="217"/>
      <c r="E60" s="212"/>
      <c r="F60" s="187"/>
    </row>
    <row r="61" spans="1:9" x14ac:dyDescent="0.25">
      <c r="A61" s="184">
        <v>51</v>
      </c>
      <c r="B61" s="167"/>
      <c r="C61" s="127" t="s">
        <v>346</v>
      </c>
      <c r="D61" s="217"/>
      <c r="E61" s="208"/>
      <c r="F61" s="187"/>
    </row>
    <row r="62" spans="1:9" x14ac:dyDescent="0.25">
      <c r="A62" s="184">
        <v>52</v>
      </c>
      <c r="B62" s="167"/>
      <c r="C62" s="127" t="s">
        <v>347</v>
      </c>
      <c r="D62" s="217"/>
      <c r="E62" s="212"/>
      <c r="F62" s="187"/>
    </row>
    <row r="63" spans="1:9" x14ac:dyDescent="0.25">
      <c r="A63" s="184">
        <v>53</v>
      </c>
      <c r="B63" s="167"/>
      <c r="C63" s="127" t="s">
        <v>348</v>
      </c>
      <c r="D63" s="217"/>
      <c r="E63" s="208">
        <f>-598315000+598315000</f>
        <v>0</v>
      </c>
      <c r="F63" s="187"/>
    </row>
    <row r="64" spans="1:9" x14ac:dyDescent="0.25">
      <c r="A64" s="184">
        <v>54</v>
      </c>
      <c r="B64" s="167"/>
      <c r="C64" s="127" t="s">
        <v>349</v>
      </c>
      <c r="D64" s="217"/>
      <c r="E64" s="212"/>
      <c r="F64" s="187"/>
    </row>
    <row r="65" spans="1:9" x14ac:dyDescent="0.25">
      <c r="A65" s="184">
        <v>55</v>
      </c>
      <c r="B65" s="167"/>
      <c r="C65" s="127" t="s">
        <v>350</v>
      </c>
      <c r="D65" s="217"/>
      <c r="E65" s="208"/>
      <c r="F65" s="187"/>
    </row>
    <row r="66" spans="1:9" x14ac:dyDescent="0.25">
      <c r="A66" s="184">
        <v>56</v>
      </c>
      <c r="B66" s="167"/>
      <c r="C66" s="167" t="s">
        <v>351</v>
      </c>
      <c r="D66" s="217"/>
      <c r="E66" s="190">
        <f>SUM(E61:E65)</f>
        <v>0</v>
      </c>
      <c r="F66" s="190">
        <v>0</v>
      </c>
    </row>
    <row r="67" spans="1:9" x14ac:dyDescent="0.25">
      <c r="A67" s="184">
        <v>57</v>
      </c>
      <c r="B67" s="167"/>
      <c r="C67" s="167" t="s">
        <v>352</v>
      </c>
      <c r="D67" s="217"/>
      <c r="E67" s="190">
        <f>E59+E66</f>
        <v>-6310103250.2399998</v>
      </c>
      <c r="F67" s="190">
        <f>F66+F57</f>
        <v>6690839302</v>
      </c>
    </row>
    <row r="68" spans="1:9" x14ac:dyDescent="0.25">
      <c r="A68" s="184"/>
      <c r="B68" s="167"/>
      <c r="C68" s="167"/>
      <c r="D68" s="217"/>
      <c r="E68" s="219"/>
      <c r="F68" s="220"/>
    </row>
    <row r="69" spans="1:9" x14ac:dyDescent="0.25">
      <c r="A69" s="298"/>
      <c r="B69" s="298"/>
      <c r="C69" s="298"/>
      <c r="D69" s="298"/>
      <c r="E69" s="298"/>
      <c r="F69" s="298"/>
    </row>
    <row r="70" spans="1:9" x14ac:dyDescent="0.25">
      <c r="A70" s="222"/>
      <c r="B70" s="222"/>
      <c r="C70" s="222"/>
      <c r="D70" s="222"/>
      <c r="E70" s="222"/>
      <c r="F70" s="222"/>
    </row>
    <row r="71" spans="1:9" x14ac:dyDescent="0.25">
      <c r="A71" s="223"/>
      <c r="B71" s="180"/>
      <c r="C71" s="180"/>
      <c r="D71" s="224"/>
      <c r="E71" s="225"/>
      <c r="F71" s="226"/>
    </row>
    <row r="72" spans="1:9" x14ac:dyDescent="0.25">
      <c r="A72" s="227">
        <v>58</v>
      </c>
      <c r="B72" s="167" t="s">
        <v>353</v>
      </c>
      <c r="D72" s="217"/>
      <c r="E72" s="208"/>
      <c r="F72" s="187"/>
    </row>
    <row r="73" spans="1:9" x14ac:dyDescent="0.25">
      <c r="A73" s="227">
        <v>59</v>
      </c>
      <c r="B73" s="167"/>
      <c r="C73" s="127" t="s">
        <v>354</v>
      </c>
      <c r="D73" s="217"/>
      <c r="E73" s="208"/>
      <c r="F73" s="187"/>
    </row>
    <row r="74" spans="1:9" x14ac:dyDescent="0.25">
      <c r="A74" s="227">
        <v>60</v>
      </c>
      <c r="B74" s="167"/>
      <c r="C74" s="127" t="s">
        <v>355</v>
      </c>
      <c r="D74" s="217"/>
      <c r="E74" s="208"/>
      <c r="F74" s="187"/>
    </row>
    <row r="75" spans="1:9" x14ac:dyDescent="0.25">
      <c r="A75" s="227">
        <v>60</v>
      </c>
      <c r="B75" s="167"/>
      <c r="C75" s="167" t="s">
        <v>356</v>
      </c>
      <c r="D75" s="217"/>
      <c r="E75" s="190">
        <f>SUM(E73:E74)</f>
        <v>0</v>
      </c>
      <c r="F75" s="190">
        <v>0</v>
      </c>
      <c r="H75" s="248"/>
      <c r="I75" s="248"/>
    </row>
    <row r="76" spans="1:9" x14ac:dyDescent="0.25">
      <c r="A76" s="229">
        <v>61</v>
      </c>
      <c r="B76" s="230"/>
      <c r="C76" s="173" t="s">
        <v>357</v>
      </c>
      <c r="D76" s="231"/>
      <c r="E76" s="190">
        <f>E67+E75</f>
        <v>-6310103250.2399998</v>
      </c>
      <c r="F76" s="190">
        <f>F15-F57</f>
        <v>-6690839302</v>
      </c>
      <c r="H76" s="249"/>
      <c r="I76" s="249"/>
    </row>
    <row r="77" spans="1:9" x14ac:dyDescent="0.25">
      <c r="E77" s="232"/>
      <c r="H77" s="228"/>
    </row>
    <row r="78" spans="1:9" x14ac:dyDescent="0.25">
      <c r="D78" s="34" t="s">
        <v>24</v>
      </c>
      <c r="E78" s="232"/>
      <c r="H78" s="228"/>
    </row>
    <row r="79" spans="1:9" x14ac:dyDescent="0.25">
      <c r="D79" s="174"/>
      <c r="E79" s="232"/>
      <c r="H79" s="233"/>
    </row>
    <row r="80" spans="1:9" x14ac:dyDescent="0.25">
      <c r="C80" s="33"/>
      <c r="D80" s="34" t="s">
        <v>25</v>
      </c>
      <c r="H80" s="221"/>
      <c r="I80" s="221"/>
    </row>
    <row r="81" spans="1:8" x14ac:dyDescent="0.25">
      <c r="C81" s="35"/>
      <c r="D81" s="34" t="s">
        <v>26</v>
      </c>
      <c r="H81" s="233"/>
    </row>
    <row r="82" spans="1:8" x14ac:dyDescent="0.25">
      <c r="C82" s="35"/>
      <c r="D82" s="34"/>
    </row>
    <row r="83" spans="1:8" x14ac:dyDescent="0.25">
      <c r="C83" s="35"/>
      <c r="D83" s="34"/>
    </row>
    <row r="84" spans="1:8" x14ac:dyDescent="0.25">
      <c r="C84" s="35"/>
      <c r="D84" s="34" t="s">
        <v>27</v>
      </c>
      <c r="H84" s="234"/>
    </row>
    <row r="85" spans="1:8" x14ac:dyDescent="0.25">
      <c r="C85" s="35"/>
      <c r="D85" s="34" t="s">
        <v>28</v>
      </c>
      <c r="H85" s="235"/>
    </row>
    <row r="86" spans="1:8" x14ac:dyDescent="0.25">
      <c r="C86" s="35"/>
      <c r="D86" s="34"/>
      <c r="H86" s="236"/>
    </row>
    <row r="87" spans="1:8" x14ac:dyDescent="0.25">
      <c r="A87" s="299"/>
      <c r="B87" s="299"/>
      <c r="C87" s="299"/>
      <c r="D87" s="299"/>
      <c r="E87" s="299"/>
      <c r="F87" s="299"/>
    </row>
    <row r="137" spans="1:6" x14ac:dyDescent="0.25">
      <c r="A137" s="299">
        <v>8</v>
      </c>
      <c r="B137" s="299"/>
      <c r="C137" s="299"/>
      <c r="D137" s="299"/>
      <c r="E137" s="299"/>
      <c r="F137" s="299"/>
    </row>
    <row r="339" spans="3:5" x14ac:dyDescent="0.25">
      <c r="C339" s="237" t="s">
        <v>316</v>
      </c>
      <c r="E339" s="238"/>
    </row>
    <row r="340" spans="3:5" x14ac:dyDescent="0.25">
      <c r="C340" s="239" t="s">
        <v>318</v>
      </c>
      <c r="E340" s="240">
        <f>3068113541-488965000</f>
        <v>2579148541</v>
      </c>
    </row>
    <row r="341" spans="3:5" x14ac:dyDescent="0.25">
      <c r="C341" s="239" t="s">
        <v>320</v>
      </c>
      <c r="E341" s="240">
        <f>307484390-166829000</f>
        <v>140655390</v>
      </c>
    </row>
    <row r="342" spans="3:5" x14ac:dyDescent="0.25">
      <c r="C342" s="239" t="s">
        <v>322</v>
      </c>
      <c r="E342" s="240">
        <f>130312696+675472400</f>
        <v>805785096</v>
      </c>
    </row>
    <row r="343" spans="3:5" x14ac:dyDescent="0.25">
      <c r="C343" s="239" t="s">
        <v>324</v>
      </c>
      <c r="E343" s="240">
        <v>14775000</v>
      </c>
    </row>
    <row r="344" spans="3:5" x14ac:dyDescent="0.25">
      <c r="C344" s="239" t="s">
        <v>326</v>
      </c>
      <c r="E344" s="240">
        <v>1890997200</v>
      </c>
    </row>
    <row r="345" spans="3:5" x14ac:dyDescent="0.25">
      <c r="C345" s="239" t="s">
        <v>328</v>
      </c>
      <c r="E345" s="240">
        <v>0</v>
      </c>
    </row>
    <row r="346" spans="3:5" x14ac:dyDescent="0.25">
      <c r="C346" s="239" t="s">
        <v>329</v>
      </c>
      <c r="E346" s="240">
        <v>0</v>
      </c>
    </row>
    <row r="347" spans="3:5" x14ac:dyDescent="0.25">
      <c r="C347" s="239" t="s">
        <v>330</v>
      </c>
      <c r="E347" s="240">
        <v>0</v>
      </c>
    </row>
    <row r="348" spans="3:5" x14ac:dyDescent="0.25">
      <c r="C348" s="239" t="s">
        <v>331</v>
      </c>
      <c r="E348" s="240">
        <v>0</v>
      </c>
    </row>
    <row r="349" spans="3:5" x14ac:dyDescent="0.25">
      <c r="C349" s="239" t="s">
        <v>358</v>
      </c>
      <c r="E349" s="240">
        <v>0</v>
      </c>
    </row>
    <row r="350" spans="3:5" x14ac:dyDescent="0.25">
      <c r="C350" s="239" t="s">
        <v>359</v>
      </c>
      <c r="E350" s="240">
        <v>0</v>
      </c>
    </row>
    <row r="351" spans="3:5" x14ac:dyDescent="0.25">
      <c r="C351" s="239" t="s">
        <v>360</v>
      </c>
      <c r="E351" s="240">
        <v>0</v>
      </c>
    </row>
    <row r="352" spans="3:5" x14ac:dyDescent="0.25">
      <c r="C352" s="239" t="s">
        <v>361</v>
      </c>
      <c r="E352" s="240">
        <v>0</v>
      </c>
    </row>
    <row r="353" spans="3:5" x14ac:dyDescent="0.25">
      <c r="C353" s="239" t="s">
        <v>362</v>
      </c>
      <c r="E353" s="240"/>
    </row>
    <row r="354" spans="3:5" x14ac:dyDescent="0.25">
      <c r="C354" s="239" t="s">
        <v>333</v>
      </c>
      <c r="E354" s="240">
        <v>206983497.66</v>
      </c>
    </row>
    <row r="355" spans="3:5" x14ac:dyDescent="0.25">
      <c r="C355" s="239" t="s">
        <v>363</v>
      </c>
      <c r="E355" s="240"/>
    </row>
    <row r="356" spans="3:5" x14ac:dyDescent="0.25">
      <c r="C356" s="239" t="s">
        <v>364</v>
      </c>
      <c r="E356" s="240">
        <v>779064</v>
      </c>
    </row>
    <row r="357" spans="3:5" x14ac:dyDescent="0.25">
      <c r="C357" s="239" t="s">
        <v>365</v>
      </c>
      <c r="E357" s="240">
        <v>0</v>
      </c>
    </row>
    <row r="358" spans="3:5" x14ac:dyDescent="0.25">
      <c r="C358" s="239" t="s">
        <v>340</v>
      </c>
      <c r="E358" s="240">
        <f>19678400-19678400</f>
        <v>0</v>
      </c>
    </row>
    <row r="359" spans="3:5" x14ac:dyDescent="0.25">
      <c r="C359" s="239" t="s">
        <v>342</v>
      </c>
      <c r="E359" s="240">
        <v>0</v>
      </c>
    </row>
    <row r="378" spans="1:6" x14ac:dyDescent="0.25">
      <c r="A378" s="131" t="s">
        <v>5</v>
      </c>
      <c r="B378" s="296" t="s">
        <v>6</v>
      </c>
      <c r="C378" s="297"/>
      <c r="D378" s="131" t="s">
        <v>7</v>
      </c>
      <c r="E378" s="241">
        <v>2015</v>
      </c>
      <c r="F378" s="242">
        <v>2014</v>
      </c>
    </row>
    <row r="379" spans="1:6" x14ac:dyDescent="0.25">
      <c r="A379" s="179"/>
      <c r="B379" s="180" t="s">
        <v>307</v>
      </c>
      <c r="C379" s="170"/>
      <c r="D379" s="181"/>
      <c r="E379" s="182"/>
      <c r="F379" s="183"/>
    </row>
    <row r="380" spans="1:6" x14ac:dyDescent="0.25">
      <c r="A380" s="184">
        <v>1</v>
      </c>
      <c r="B380" s="167" t="s">
        <v>220</v>
      </c>
      <c r="C380" s="159"/>
      <c r="D380" s="149"/>
      <c r="E380" s="182"/>
      <c r="F380" s="183"/>
    </row>
    <row r="381" spans="1:6" x14ac:dyDescent="0.25">
      <c r="A381" s="184">
        <v>2</v>
      </c>
      <c r="B381" s="293" t="s">
        <v>308</v>
      </c>
      <c r="C381" s="294"/>
      <c r="D381" s="149"/>
      <c r="E381" s="182"/>
      <c r="F381" s="183"/>
    </row>
    <row r="382" spans="1:6" x14ac:dyDescent="0.25">
      <c r="A382" s="184">
        <v>3</v>
      </c>
      <c r="B382" s="145"/>
      <c r="C382" s="137" t="s">
        <v>222</v>
      </c>
      <c r="D382" s="149"/>
      <c r="E382" s="186"/>
      <c r="F382" s="187"/>
    </row>
    <row r="383" spans="1:6" x14ac:dyDescent="0.25">
      <c r="A383" s="184">
        <v>4</v>
      </c>
      <c r="B383" s="145"/>
      <c r="C383" s="137" t="s">
        <v>223</v>
      </c>
      <c r="D383" s="149" t="s">
        <v>10</v>
      </c>
      <c r="E383" s="186">
        <v>0</v>
      </c>
      <c r="F383" s="187"/>
    </row>
    <row r="384" spans="1:6" ht="30" x14ac:dyDescent="0.25">
      <c r="A384" s="184">
        <v>5</v>
      </c>
      <c r="B384" s="145"/>
      <c r="C384" s="188" t="s">
        <v>309</v>
      </c>
      <c r="D384" s="138"/>
      <c r="E384" s="186"/>
      <c r="F384" s="187"/>
    </row>
    <row r="385" spans="1:6" x14ac:dyDescent="0.25">
      <c r="A385" s="184">
        <v>6</v>
      </c>
      <c r="B385" s="145"/>
      <c r="C385" s="137" t="s">
        <v>227</v>
      </c>
      <c r="D385" s="138"/>
      <c r="E385" s="186"/>
      <c r="F385" s="187"/>
    </row>
    <row r="386" spans="1:6" x14ac:dyDescent="0.25">
      <c r="A386" s="184">
        <v>7</v>
      </c>
      <c r="B386" s="167"/>
      <c r="C386" s="159" t="s">
        <v>310</v>
      </c>
      <c r="D386" s="149"/>
      <c r="E386" s="189">
        <f>SUM(E383:E385)</f>
        <v>0</v>
      </c>
      <c r="F386" s="190">
        <f>SUM(F383:F385)</f>
        <v>0</v>
      </c>
    </row>
    <row r="387" spans="1:6" x14ac:dyDescent="0.25">
      <c r="A387" s="184">
        <v>8</v>
      </c>
      <c r="B387" s="191" t="s">
        <v>229</v>
      </c>
      <c r="C387" s="137"/>
      <c r="D387" s="138"/>
      <c r="E387" s="192"/>
      <c r="F387" s="187"/>
    </row>
    <row r="388" spans="1:6" x14ac:dyDescent="0.25">
      <c r="A388" s="184">
        <v>9</v>
      </c>
      <c r="B388" s="191" t="s">
        <v>230</v>
      </c>
      <c r="C388" s="137"/>
      <c r="D388" s="138"/>
      <c r="E388" s="192"/>
      <c r="F388" s="187"/>
    </row>
    <row r="389" spans="1:6" x14ac:dyDescent="0.25">
      <c r="A389" s="184">
        <v>10</v>
      </c>
      <c r="C389" s="154" t="s">
        <v>231</v>
      </c>
      <c r="D389" s="138"/>
      <c r="E389" s="192"/>
      <c r="F389" s="187"/>
    </row>
    <row r="390" spans="1:6" x14ac:dyDescent="0.25">
      <c r="A390" s="184">
        <v>11</v>
      </c>
      <c r="C390" s="154" t="s">
        <v>232</v>
      </c>
      <c r="D390" s="138"/>
      <c r="E390" s="192"/>
      <c r="F390" s="187"/>
    </row>
    <row r="391" spans="1:6" x14ac:dyDescent="0.25">
      <c r="A391" s="184">
        <v>12</v>
      </c>
      <c r="C391" s="154" t="s">
        <v>233</v>
      </c>
      <c r="D391" s="138"/>
      <c r="E391" s="192"/>
      <c r="F391" s="187"/>
    </row>
    <row r="392" spans="1:6" x14ac:dyDescent="0.25">
      <c r="A392" s="184">
        <v>13</v>
      </c>
      <c r="C392" s="154" t="s">
        <v>234</v>
      </c>
      <c r="D392" s="138"/>
      <c r="E392" s="192"/>
      <c r="F392" s="187"/>
    </row>
    <row r="393" spans="1:6" x14ac:dyDescent="0.25">
      <c r="A393" s="184">
        <v>14</v>
      </c>
      <c r="C393" s="155" t="s">
        <v>311</v>
      </c>
      <c r="D393" s="138"/>
      <c r="E393" s="189"/>
      <c r="F393" s="190"/>
    </row>
    <row r="394" spans="1:6" x14ac:dyDescent="0.25">
      <c r="A394" s="184">
        <v>15</v>
      </c>
      <c r="B394" s="191" t="s">
        <v>236</v>
      </c>
      <c r="C394" s="137"/>
      <c r="D394" s="138"/>
      <c r="E394" s="192"/>
      <c r="F394" s="187"/>
    </row>
    <row r="395" spans="1:6" x14ac:dyDescent="0.25">
      <c r="A395" s="184">
        <v>16</v>
      </c>
      <c r="C395" s="154" t="s">
        <v>237</v>
      </c>
      <c r="D395" s="138"/>
      <c r="E395" s="192"/>
      <c r="F395" s="187"/>
    </row>
    <row r="396" spans="1:6" x14ac:dyDescent="0.25">
      <c r="A396" s="184">
        <v>17</v>
      </c>
      <c r="C396" s="154" t="s">
        <v>238</v>
      </c>
      <c r="D396" s="138"/>
      <c r="E396" s="192"/>
      <c r="F396" s="187"/>
    </row>
    <row r="397" spans="1:6" x14ac:dyDescent="0.25">
      <c r="A397" s="184">
        <v>18</v>
      </c>
      <c r="C397" s="155" t="s">
        <v>312</v>
      </c>
      <c r="D397" s="138"/>
      <c r="E397" s="189"/>
      <c r="F397" s="190"/>
    </row>
    <row r="398" spans="1:6" x14ac:dyDescent="0.25">
      <c r="A398" s="184">
        <v>19</v>
      </c>
      <c r="B398" s="191" t="s">
        <v>240</v>
      </c>
      <c r="C398" s="154"/>
      <c r="D398" s="138"/>
      <c r="E398" s="192"/>
      <c r="F398" s="187"/>
    </row>
    <row r="399" spans="1:6" x14ac:dyDescent="0.25">
      <c r="A399" s="184">
        <v>20</v>
      </c>
      <c r="C399" s="154" t="s">
        <v>241</v>
      </c>
      <c r="D399" s="138"/>
      <c r="E399" s="192"/>
      <c r="F399" s="187"/>
    </row>
    <row r="400" spans="1:6" x14ac:dyDescent="0.25">
      <c r="A400" s="184">
        <v>21</v>
      </c>
      <c r="C400" s="154" t="s">
        <v>242</v>
      </c>
      <c r="D400" s="138"/>
      <c r="E400" s="192"/>
      <c r="F400" s="187"/>
    </row>
    <row r="401" spans="1:6" x14ac:dyDescent="0.25">
      <c r="A401" s="184">
        <v>22</v>
      </c>
      <c r="C401" s="155" t="s">
        <v>313</v>
      </c>
      <c r="D401" s="138"/>
      <c r="E401" s="189"/>
      <c r="F401" s="190"/>
    </row>
    <row r="402" spans="1:6" x14ac:dyDescent="0.25">
      <c r="A402" s="184">
        <v>23</v>
      </c>
      <c r="B402" s="191" t="s">
        <v>244</v>
      </c>
      <c r="C402" s="154"/>
      <c r="D402" s="138"/>
      <c r="E402" s="192"/>
      <c r="F402" s="187"/>
    </row>
    <row r="403" spans="1:6" x14ac:dyDescent="0.25">
      <c r="A403" s="184">
        <v>24</v>
      </c>
      <c r="B403" s="157"/>
      <c r="C403" s="157" t="s">
        <v>245</v>
      </c>
      <c r="D403" s="138"/>
      <c r="E403" s="192"/>
      <c r="F403" s="187"/>
    </row>
    <row r="404" spans="1:6" x14ac:dyDescent="0.25">
      <c r="A404" s="184">
        <v>25</v>
      </c>
      <c r="C404" s="154" t="s">
        <v>246</v>
      </c>
      <c r="D404" s="138"/>
      <c r="E404" s="192"/>
      <c r="F404" s="187"/>
    </row>
    <row r="405" spans="1:6" x14ac:dyDescent="0.25">
      <c r="A405" s="184">
        <v>26</v>
      </c>
      <c r="C405" s="154" t="s">
        <v>247</v>
      </c>
      <c r="D405" s="138"/>
      <c r="E405" s="192"/>
      <c r="F405" s="187"/>
    </row>
    <row r="406" spans="1:6" x14ac:dyDescent="0.25">
      <c r="A406" s="184">
        <v>27</v>
      </c>
      <c r="C406" s="154" t="s">
        <v>248</v>
      </c>
      <c r="D406" s="138"/>
      <c r="E406" s="192"/>
      <c r="F406" s="187"/>
    </row>
    <row r="407" spans="1:6" x14ac:dyDescent="0.25">
      <c r="A407" s="184">
        <v>28</v>
      </c>
      <c r="C407" s="155" t="s">
        <v>314</v>
      </c>
      <c r="D407" s="138"/>
      <c r="E407" s="189"/>
      <c r="F407" s="190"/>
    </row>
    <row r="408" spans="1:6" x14ac:dyDescent="0.25">
      <c r="A408" s="184">
        <v>29</v>
      </c>
      <c r="C408" s="155" t="s">
        <v>315</v>
      </c>
      <c r="D408" s="138"/>
      <c r="E408" s="194"/>
      <c r="F408" s="194"/>
    </row>
    <row r="409" spans="1:6" x14ac:dyDescent="0.25">
      <c r="A409" s="184">
        <v>30</v>
      </c>
      <c r="B409" s="167" t="s">
        <v>316</v>
      </c>
      <c r="C409" s="159"/>
      <c r="D409" s="149"/>
      <c r="E409" s="243"/>
      <c r="F409" s="187"/>
    </row>
    <row r="410" spans="1:6" x14ac:dyDescent="0.25">
      <c r="A410" s="184">
        <v>31</v>
      </c>
      <c r="B410" s="199" t="s">
        <v>317</v>
      </c>
      <c r="C410" s="159"/>
      <c r="D410" s="149" t="s">
        <v>12</v>
      </c>
      <c r="E410" s="243"/>
      <c r="F410" s="187"/>
    </row>
    <row r="411" spans="1:6" x14ac:dyDescent="0.25">
      <c r="A411" s="184">
        <v>32</v>
      </c>
      <c r="C411" s="137" t="s">
        <v>318</v>
      </c>
      <c r="D411" s="149" t="s">
        <v>319</v>
      </c>
      <c r="E411" s="208">
        <v>3068113541</v>
      </c>
      <c r="F411" s="187"/>
    </row>
    <row r="412" spans="1:6" x14ac:dyDescent="0.25">
      <c r="A412" s="184">
        <v>33</v>
      </c>
      <c r="C412" s="154" t="s">
        <v>320</v>
      </c>
      <c r="D412" s="149" t="s">
        <v>321</v>
      </c>
      <c r="E412" s="208">
        <f>307484390</f>
        <v>307484390</v>
      </c>
      <c r="F412" s="187"/>
    </row>
    <row r="413" spans="1:6" x14ac:dyDescent="0.25">
      <c r="A413" s="184">
        <v>34</v>
      </c>
      <c r="C413" s="154" t="s">
        <v>322</v>
      </c>
      <c r="D413" s="149" t="s">
        <v>323</v>
      </c>
      <c r="E413" s="208">
        <v>130312696</v>
      </c>
      <c r="F413" s="187"/>
    </row>
    <row r="414" spans="1:6" x14ac:dyDescent="0.25">
      <c r="A414" s="184">
        <v>35</v>
      </c>
      <c r="C414" s="154" t="s">
        <v>324</v>
      </c>
      <c r="D414" s="149" t="s">
        <v>325</v>
      </c>
      <c r="E414" s="208">
        <v>14775000</v>
      </c>
      <c r="F414" s="187"/>
    </row>
    <row r="415" spans="1:6" x14ac:dyDescent="0.25">
      <c r="A415" s="184">
        <v>36</v>
      </c>
      <c r="C415" s="154" t="s">
        <v>326</v>
      </c>
      <c r="D415" s="149" t="s">
        <v>327</v>
      </c>
      <c r="E415" s="208">
        <v>1890997200</v>
      </c>
      <c r="F415" s="187"/>
    </row>
    <row r="416" spans="1:6" x14ac:dyDescent="0.25">
      <c r="A416" s="184">
        <v>37</v>
      </c>
      <c r="C416" s="137" t="s">
        <v>328</v>
      </c>
      <c r="D416" s="138"/>
      <c r="E416" s="208"/>
      <c r="F416" s="187"/>
    </row>
    <row r="417" spans="1:6" x14ac:dyDescent="0.25">
      <c r="A417" s="184">
        <v>38</v>
      </c>
      <c r="C417" s="137" t="s">
        <v>329</v>
      </c>
      <c r="D417" s="138"/>
      <c r="E417" s="208"/>
      <c r="F417" s="187"/>
    </row>
    <row r="418" spans="1:6" x14ac:dyDescent="0.25">
      <c r="A418" s="184">
        <v>39</v>
      </c>
      <c r="C418" s="137" t="s">
        <v>330</v>
      </c>
      <c r="D418" s="138"/>
      <c r="E418" s="208"/>
      <c r="F418" s="187"/>
    </row>
    <row r="419" spans="1:6" x14ac:dyDescent="0.25">
      <c r="A419" s="184">
        <v>40</v>
      </c>
      <c r="B419" s="209"/>
      <c r="C419" s="210" t="s">
        <v>331</v>
      </c>
      <c r="D419" s="211"/>
      <c r="E419" s="212"/>
      <c r="F419" s="187"/>
    </row>
    <row r="420" spans="1:6" x14ac:dyDescent="0.25">
      <c r="A420" s="184">
        <v>41</v>
      </c>
      <c r="B420" s="209"/>
      <c r="C420" s="214" t="s">
        <v>333</v>
      </c>
      <c r="D420" s="138"/>
      <c r="E420" s="208">
        <v>207090510.161594</v>
      </c>
      <c r="F420" s="187"/>
    </row>
    <row r="421" spans="1:6" x14ac:dyDescent="0.25">
      <c r="A421" s="184">
        <v>42</v>
      </c>
      <c r="B421" s="209"/>
      <c r="C421" s="214" t="s">
        <v>336</v>
      </c>
      <c r="D421" s="138"/>
      <c r="E421" s="208"/>
      <c r="F421" s="187"/>
    </row>
    <row r="422" spans="1:6" x14ac:dyDescent="0.25">
      <c r="A422" s="184">
        <v>43</v>
      </c>
      <c r="B422" s="209"/>
      <c r="C422" s="214" t="s">
        <v>337</v>
      </c>
      <c r="D422" s="138"/>
      <c r="E422" s="208">
        <v>779064</v>
      </c>
      <c r="F422" s="187"/>
    </row>
    <row r="423" spans="1:6" x14ac:dyDescent="0.25">
      <c r="A423" s="184">
        <v>44</v>
      </c>
      <c r="B423" s="209"/>
      <c r="C423" s="216" t="s">
        <v>338</v>
      </c>
      <c r="D423" s="138"/>
      <c r="E423" s="208"/>
      <c r="F423" s="187"/>
    </row>
    <row r="424" spans="1:6" x14ac:dyDescent="0.25">
      <c r="A424" s="184">
        <v>45</v>
      </c>
      <c r="B424" s="209"/>
      <c r="C424" s="214" t="s">
        <v>339</v>
      </c>
      <c r="D424" s="138"/>
      <c r="E424" s="208"/>
      <c r="F424" s="187"/>
    </row>
    <row r="425" spans="1:6" x14ac:dyDescent="0.25">
      <c r="A425" s="184">
        <v>46</v>
      </c>
      <c r="B425" s="209"/>
      <c r="C425" s="216" t="s">
        <v>340</v>
      </c>
      <c r="D425" s="138"/>
      <c r="E425" s="208">
        <v>19678400</v>
      </c>
      <c r="F425" s="187"/>
    </row>
    <row r="426" spans="1:6" x14ac:dyDescent="0.25">
      <c r="A426" s="184">
        <v>47</v>
      </c>
      <c r="B426" s="209"/>
      <c r="C426" s="214" t="s">
        <v>342</v>
      </c>
      <c r="D426" s="138"/>
      <c r="E426" s="208"/>
      <c r="F426" s="187"/>
    </row>
    <row r="427" spans="1:6" x14ac:dyDescent="0.25">
      <c r="A427" s="184">
        <v>48</v>
      </c>
      <c r="B427" s="167"/>
      <c r="C427" s="167" t="s">
        <v>343</v>
      </c>
      <c r="D427" s="217"/>
      <c r="E427" s="190">
        <f>SUM(E410:E426)</f>
        <v>5639230801.1615944</v>
      </c>
      <c r="F427" s="190">
        <f>SUM(F410:F426)</f>
        <v>0</v>
      </c>
    </row>
    <row r="428" spans="1:6" x14ac:dyDescent="0.25">
      <c r="A428" s="184">
        <v>49</v>
      </c>
      <c r="B428" s="167"/>
      <c r="C428" s="167" t="s">
        <v>344</v>
      </c>
      <c r="D428" s="217"/>
      <c r="E428" s="208"/>
      <c r="F428" s="187"/>
    </row>
    <row r="429" spans="1:6" x14ac:dyDescent="0.25">
      <c r="A429" s="184">
        <v>50</v>
      </c>
      <c r="B429" s="167"/>
      <c r="C429" s="167" t="s">
        <v>345</v>
      </c>
      <c r="D429" s="217"/>
      <c r="E429" s="212"/>
      <c r="F429" s="187"/>
    </row>
    <row r="430" spans="1:6" x14ac:dyDescent="0.25">
      <c r="A430" s="184">
        <v>51</v>
      </c>
      <c r="B430" s="167"/>
      <c r="C430" s="127" t="s">
        <v>346</v>
      </c>
      <c r="D430" s="217"/>
      <c r="E430" s="208"/>
      <c r="F430" s="187"/>
    </row>
    <row r="431" spans="1:6" x14ac:dyDescent="0.25">
      <c r="A431" s="184">
        <v>52</v>
      </c>
      <c r="B431" s="167"/>
      <c r="C431" s="127" t="s">
        <v>347</v>
      </c>
      <c r="D431" s="217"/>
      <c r="E431" s="212"/>
      <c r="F431" s="187"/>
    </row>
    <row r="432" spans="1:6" x14ac:dyDescent="0.25">
      <c r="A432" s="184">
        <v>53</v>
      </c>
      <c r="B432" s="167"/>
      <c r="C432" s="127" t="s">
        <v>348</v>
      </c>
      <c r="D432" s="217"/>
      <c r="E432" s="208"/>
      <c r="F432" s="187"/>
    </row>
    <row r="433" spans="1:6" x14ac:dyDescent="0.25">
      <c r="A433" s="184">
        <v>54</v>
      </c>
      <c r="B433" s="167"/>
      <c r="C433" s="127" t="s">
        <v>349</v>
      </c>
      <c r="D433" s="217"/>
      <c r="E433" s="212"/>
      <c r="F433" s="187"/>
    </row>
    <row r="434" spans="1:6" x14ac:dyDescent="0.25">
      <c r="A434" s="184">
        <v>55</v>
      </c>
      <c r="B434" s="167"/>
      <c r="C434" s="127" t="s">
        <v>350</v>
      </c>
      <c r="D434" s="217"/>
      <c r="E434" s="208"/>
      <c r="F434" s="187"/>
    </row>
    <row r="435" spans="1:6" x14ac:dyDescent="0.25">
      <c r="A435" s="184">
        <v>56</v>
      </c>
      <c r="B435" s="167"/>
      <c r="C435" s="167" t="s">
        <v>351</v>
      </c>
      <c r="D435" s="217"/>
      <c r="E435" s="190"/>
      <c r="F435" s="190"/>
    </row>
    <row r="436" spans="1:6" x14ac:dyDescent="0.25">
      <c r="A436" s="184">
        <v>57</v>
      </c>
      <c r="B436" s="167"/>
      <c r="C436" s="167" t="s">
        <v>352</v>
      </c>
      <c r="D436" s="217"/>
      <c r="E436" s="190">
        <f>E435+E427</f>
        <v>5639230801.1615944</v>
      </c>
      <c r="F436" s="190"/>
    </row>
    <row r="437" spans="1:6" x14ac:dyDescent="0.25">
      <c r="A437" s="184">
        <v>58</v>
      </c>
      <c r="B437" s="167" t="s">
        <v>353</v>
      </c>
      <c r="D437" s="217"/>
      <c r="E437" s="208"/>
      <c r="F437" s="187"/>
    </row>
    <row r="438" spans="1:6" x14ac:dyDescent="0.25">
      <c r="A438" s="184">
        <v>59</v>
      </c>
      <c r="B438" s="167"/>
      <c r="C438" s="127" t="s">
        <v>354</v>
      </c>
      <c r="D438" s="217"/>
      <c r="E438" s="208"/>
      <c r="F438" s="187"/>
    </row>
    <row r="439" spans="1:6" x14ac:dyDescent="0.25">
      <c r="A439" s="184">
        <v>60</v>
      </c>
      <c r="B439" s="167"/>
      <c r="C439" s="127" t="s">
        <v>355</v>
      </c>
      <c r="D439" s="217"/>
      <c r="E439" s="208"/>
      <c r="F439" s="187"/>
    </row>
    <row r="440" spans="1:6" x14ac:dyDescent="0.25">
      <c r="A440" s="184">
        <v>60</v>
      </c>
      <c r="B440" s="167"/>
      <c r="C440" s="167" t="s">
        <v>356</v>
      </c>
      <c r="D440" s="217"/>
      <c r="E440" s="190"/>
      <c r="F440" s="190"/>
    </row>
    <row r="441" spans="1:6" x14ac:dyDescent="0.25">
      <c r="A441" s="229">
        <v>61</v>
      </c>
      <c r="B441" s="230"/>
      <c r="C441" s="173" t="s">
        <v>366</v>
      </c>
      <c r="D441" s="231"/>
      <c r="E441" s="190">
        <f>E386-E427</f>
        <v>-5639230801.1615944</v>
      </c>
      <c r="F441" s="190">
        <f>F386-F427</f>
        <v>0</v>
      </c>
    </row>
    <row r="447" spans="1:6" x14ac:dyDescent="0.25">
      <c r="C447" s="237" t="s">
        <v>307</v>
      </c>
      <c r="E447" s="244"/>
    </row>
    <row r="448" spans="1:6" x14ac:dyDescent="0.25">
      <c r="C448" s="237" t="s">
        <v>367</v>
      </c>
      <c r="E448" s="238"/>
    </row>
    <row r="449" spans="3:5" x14ac:dyDescent="0.25">
      <c r="C449" s="237" t="s">
        <v>308</v>
      </c>
      <c r="E449" s="238"/>
    </row>
    <row r="450" spans="3:5" x14ac:dyDescent="0.25">
      <c r="C450" s="239" t="s">
        <v>368</v>
      </c>
      <c r="E450" s="240">
        <v>0</v>
      </c>
    </row>
    <row r="451" spans="3:5" x14ac:dyDescent="0.25">
      <c r="C451" s="239" t="s">
        <v>369</v>
      </c>
      <c r="E451" s="240">
        <v>0</v>
      </c>
    </row>
    <row r="452" spans="3:5" x14ac:dyDescent="0.25">
      <c r="C452" s="239" t="s">
        <v>370</v>
      </c>
      <c r="E452" s="240">
        <v>0</v>
      </c>
    </row>
    <row r="453" spans="3:5" x14ac:dyDescent="0.25">
      <c r="C453" s="239" t="s">
        <v>371</v>
      </c>
      <c r="E453" s="240">
        <v>0</v>
      </c>
    </row>
    <row r="454" spans="3:5" x14ac:dyDescent="0.25">
      <c r="C454" s="237" t="s">
        <v>372</v>
      </c>
      <c r="E454" s="238">
        <f>SUM(E450:E453)</f>
        <v>0</v>
      </c>
    </row>
    <row r="455" spans="3:5" x14ac:dyDescent="0.25">
      <c r="C455" s="239"/>
      <c r="E455" s="240"/>
    </row>
    <row r="456" spans="3:5" x14ac:dyDescent="0.25">
      <c r="C456" s="237" t="s">
        <v>373</v>
      </c>
      <c r="E456" s="238"/>
    </row>
    <row r="457" spans="3:5" x14ac:dyDescent="0.25">
      <c r="C457" s="237" t="s">
        <v>374</v>
      </c>
      <c r="E457" s="238"/>
    </row>
    <row r="458" spans="3:5" x14ac:dyDescent="0.25">
      <c r="C458" s="239" t="s">
        <v>231</v>
      </c>
      <c r="E458" s="240">
        <v>0</v>
      </c>
    </row>
    <row r="459" spans="3:5" x14ac:dyDescent="0.25">
      <c r="C459" s="239" t="s">
        <v>232</v>
      </c>
      <c r="E459" s="240">
        <v>0</v>
      </c>
    </row>
    <row r="460" spans="3:5" x14ac:dyDescent="0.25">
      <c r="C460" s="239" t="s">
        <v>233</v>
      </c>
      <c r="E460" s="240">
        <v>0</v>
      </c>
    </row>
    <row r="461" spans="3:5" x14ac:dyDescent="0.25">
      <c r="C461" s="239" t="s">
        <v>234</v>
      </c>
      <c r="E461" s="240">
        <v>0</v>
      </c>
    </row>
    <row r="462" spans="3:5" x14ac:dyDescent="0.25">
      <c r="C462" s="237" t="s">
        <v>375</v>
      </c>
      <c r="E462" s="238">
        <f>SUM(E458:E461)</f>
        <v>0</v>
      </c>
    </row>
    <row r="463" spans="3:5" x14ac:dyDescent="0.25">
      <c r="C463" s="239"/>
      <c r="E463" s="240"/>
    </row>
    <row r="464" spans="3:5" x14ac:dyDescent="0.25">
      <c r="C464" s="237" t="s">
        <v>376</v>
      </c>
      <c r="E464" s="238"/>
    </row>
    <row r="465" spans="3:5" x14ac:dyDescent="0.25">
      <c r="C465" s="239" t="s">
        <v>237</v>
      </c>
      <c r="E465" s="245"/>
    </row>
    <row r="466" spans="3:5" x14ac:dyDescent="0.25">
      <c r="C466" s="239" t="s">
        <v>238</v>
      </c>
      <c r="E466" s="240">
        <v>0</v>
      </c>
    </row>
    <row r="467" spans="3:5" x14ac:dyDescent="0.25">
      <c r="C467" s="237" t="s">
        <v>377</v>
      </c>
      <c r="E467" s="238">
        <f>SUM(E465:E466)</f>
        <v>0</v>
      </c>
    </row>
    <row r="468" spans="3:5" x14ac:dyDescent="0.25">
      <c r="C468" s="239"/>
      <c r="E468" s="240"/>
    </row>
    <row r="469" spans="3:5" x14ac:dyDescent="0.25">
      <c r="C469" s="237" t="s">
        <v>378</v>
      </c>
      <c r="E469" s="238"/>
    </row>
    <row r="470" spans="3:5" x14ac:dyDescent="0.25">
      <c r="C470" s="239" t="s">
        <v>241</v>
      </c>
      <c r="E470" s="240">
        <v>0</v>
      </c>
    </row>
    <row r="471" spans="3:5" x14ac:dyDescent="0.25">
      <c r="C471" s="239" t="s">
        <v>242</v>
      </c>
      <c r="E471" s="240">
        <v>0</v>
      </c>
    </row>
    <row r="472" spans="3:5" x14ac:dyDescent="0.25">
      <c r="C472" s="237" t="s">
        <v>379</v>
      </c>
      <c r="E472" s="238">
        <f>SUM(E470:E471)</f>
        <v>0</v>
      </c>
    </row>
    <row r="473" spans="3:5" x14ac:dyDescent="0.25">
      <c r="C473" s="237" t="s">
        <v>380</v>
      </c>
      <c r="E473" s="238">
        <f>E462+E467+E472</f>
        <v>0</v>
      </c>
    </row>
    <row r="474" spans="3:5" x14ac:dyDescent="0.25">
      <c r="C474" s="239"/>
      <c r="E474" s="240"/>
    </row>
    <row r="475" spans="3:5" x14ac:dyDescent="0.25">
      <c r="C475" s="237" t="s">
        <v>244</v>
      </c>
      <c r="E475" s="238"/>
    </row>
    <row r="476" spans="3:5" x14ac:dyDescent="0.25">
      <c r="C476" s="239" t="s">
        <v>381</v>
      </c>
      <c r="E476" s="240">
        <v>0</v>
      </c>
    </row>
    <row r="477" spans="3:5" x14ac:dyDescent="0.25">
      <c r="C477" s="239" t="s">
        <v>382</v>
      </c>
      <c r="E477" s="240">
        <v>0</v>
      </c>
    </row>
    <row r="478" spans="3:5" x14ac:dyDescent="0.25">
      <c r="C478" s="239" t="s">
        <v>383</v>
      </c>
      <c r="E478" s="240">
        <v>0</v>
      </c>
    </row>
    <row r="479" spans="3:5" x14ac:dyDescent="0.25">
      <c r="C479" s="239" t="s">
        <v>248</v>
      </c>
      <c r="E479" s="240">
        <v>0</v>
      </c>
    </row>
    <row r="480" spans="3:5" x14ac:dyDescent="0.25">
      <c r="C480" s="237" t="s">
        <v>384</v>
      </c>
      <c r="E480" s="238">
        <f>SUM(E476:E479)</f>
        <v>0</v>
      </c>
    </row>
    <row r="481" spans="3:5" x14ac:dyDescent="0.25">
      <c r="C481" s="239"/>
      <c r="E481" s="240"/>
    </row>
    <row r="482" spans="3:5" x14ac:dyDescent="0.25">
      <c r="C482" s="237" t="s">
        <v>385</v>
      </c>
      <c r="E482" s="238">
        <f>E480+E473+E454</f>
        <v>0</v>
      </c>
    </row>
    <row r="483" spans="3:5" x14ac:dyDescent="0.25">
      <c r="C483" s="237"/>
      <c r="E483" s="238"/>
    </row>
    <row r="484" spans="3:5" x14ac:dyDescent="0.25">
      <c r="C484" s="237" t="s">
        <v>316</v>
      </c>
      <c r="E484" s="238"/>
    </row>
    <row r="485" spans="3:5" x14ac:dyDescent="0.25">
      <c r="C485" s="239" t="s">
        <v>318</v>
      </c>
      <c r="E485" s="240">
        <f>3068113541-488965000</f>
        <v>2579148541</v>
      </c>
    </row>
    <row r="486" spans="3:5" x14ac:dyDescent="0.25">
      <c r="C486" s="239" t="s">
        <v>320</v>
      </c>
      <c r="E486" s="240">
        <f>307484390-166829000</f>
        <v>140655390</v>
      </c>
    </row>
    <row r="487" spans="3:5" x14ac:dyDescent="0.25">
      <c r="C487" s="239" t="s">
        <v>322</v>
      </c>
      <c r="E487" s="240">
        <f>130312696+675472400</f>
        <v>805785096</v>
      </c>
    </row>
    <row r="488" spans="3:5" x14ac:dyDescent="0.25">
      <c r="C488" s="239" t="s">
        <v>324</v>
      </c>
      <c r="E488" s="240">
        <v>14775000</v>
      </c>
    </row>
    <row r="489" spans="3:5" x14ac:dyDescent="0.25">
      <c r="C489" s="239" t="s">
        <v>326</v>
      </c>
      <c r="E489" s="240">
        <v>1890997200</v>
      </c>
    </row>
    <row r="490" spans="3:5" x14ac:dyDescent="0.25">
      <c r="C490" s="239" t="s">
        <v>328</v>
      </c>
      <c r="E490" s="240">
        <v>0</v>
      </c>
    </row>
    <row r="491" spans="3:5" x14ac:dyDescent="0.25">
      <c r="C491" s="239" t="s">
        <v>329</v>
      </c>
      <c r="E491" s="240">
        <v>0</v>
      </c>
    </row>
    <row r="492" spans="3:5" x14ac:dyDescent="0.25">
      <c r="C492" s="239" t="s">
        <v>330</v>
      </c>
      <c r="E492" s="240">
        <v>0</v>
      </c>
    </row>
    <row r="493" spans="3:5" x14ac:dyDescent="0.25">
      <c r="C493" s="239" t="s">
        <v>331</v>
      </c>
      <c r="E493" s="240">
        <v>0</v>
      </c>
    </row>
    <row r="494" spans="3:5" x14ac:dyDescent="0.25">
      <c r="C494" s="239" t="s">
        <v>358</v>
      </c>
      <c r="E494" s="240">
        <v>0</v>
      </c>
    </row>
    <row r="495" spans="3:5" x14ac:dyDescent="0.25">
      <c r="C495" s="239" t="s">
        <v>359</v>
      </c>
      <c r="E495" s="240">
        <v>0</v>
      </c>
    </row>
    <row r="496" spans="3:5" x14ac:dyDescent="0.25">
      <c r="C496" s="239" t="s">
        <v>360</v>
      </c>
      <c r="E496" s="240">
        <v>0</v>
      </c>
    </row>
    <row r="497" spans="3:5" x14ac:dyDescent="0.25">
      <c r="C497" s="239" t="s">
        <v>361</v>
      </c>
      <c r="E497" s="240">
        <v>0</v>
      </c>
    </row>
    <row r="498" spans="3:5" x14ac:dyDescent="0.25">
      <c r="C498" s="239" t="s">
        <v>362</v>
      </c>
      <c r="E498" s="240"/>
    </row>
    <row r="499" spans="3:5" x14ac:dyDescent="0.25">
      <c r="C499" s="239" t="s">
        <v>333</v>
      </c>
      <c r="E499" s="240">
        <v>206983497.66</v>
      </c>
    </row>
    <row r="500" spans="3:5" x14ac:dyDescent="0.25">
      <c r="C500" s="239" t="s">
        <v>363</v>
      </c>
      <c r="E500" s="240"/>
    </row>
    <row r="501" spans="3:5" x14ac:dyDescent="0.25">
      <c r="C501" s="239" t="s">
        <v>364</v>
      </c>
      <c r="E501" s="240">
        <v>779064</v>
      </c>
    </row>
    <row r="502" spans="3:5" x14ac:dyDescent="0.25">
      <c r="C502" s="239" t="s">
        <v>365</v>
      </c>
      <c r="E502" s="240">
        <v>0</v>
      </c>
    </row>
    <row r="503" spans="3:5" x14ac:dyDescent="0.25">
      <c r="C503" s="239" t="s">
        <v>340</v>
      </c>
      <c r="E503" s="240">
        <f>19678400-19678400</f>
        <v>0</v>
      </c>
    </row>
    <row r="504" spans="3:5" x14ac:dyDescent="0.25">
      <c r="C504" s="239" t="s">
        <v>342</v>
      </c>
      <c r="E504" s="240">
        <v>0</v>
      </c>
    </row>
    <row r="505" spans="3:5" x14ac:dyDescent="0.25">
      <c r="C505" s="237" t="s">
        <v>386</v>
      </c>
      <c r="E505" s="238">
        <f>SUM(E485:E504)</f>
        <v>5639123788.6599998</v>
      </c>
    </row>
    <row r="506" spans="3:5" x14ac:dyDescent="0.25">
      <c r="C506" s="237"/>
      <c r="E506" s="238"/>
    </row>
    <row r="507" spans="3:5" x14ac:dyDescent="0.25">
      <c r="C507" s="237" t="s">
        <v>387</v>
      </c>
      <c r="E507" s="238">
        <f>E482-E505</f>
        <v>-5639123788.6599998</v>
      </c>
    </row>
    <row r="508" spans="3:5" x14ac:dyDescent="0.25">
      <c r="C508" s="237"/>
      <c r="E508" s="240"/>
    </row>
    <row r="509" spans="3:5" x14ac:dyDescent="0.25">
      <c r="C509" s="237" t="s">
        <v>388</v>
      </c>
      <c r="E509" s="240"/>
    </row>
    <row r="510" spans="3:5" x14ac:dyDescent="0.25">
      <c r="C510" s="239" t="s">
        <v>389</v>
      </c>
      <c r="E510" s="240">
        <v>0</v>
      </c>
    </row>
    <row r="511" spans="3:5" x14ac:dyDescent="0.25">
      <c r="C511" s="239" t="s">
        <v>390</v>
      </c>
      <c r="E511" s="240">
        <v>0</v>
      </c>
    </row>
    <row r="512" spans="3:5" x14ac:dyDescent="0.25">
      <c r="C512" s="239" t="s">
        <v>391</v>
      </c>
      <c r="E512" s="240">
        <v>0</v>
      </c>
    </row>
    <row r="513" spans="3:5" x14ac:dyDescent="0.25">
      <c r="C513" s="239" t="s">
        <v>392</v>
      </c>
      <c r="E513" s="240">
        <v>0</v>
      </c>
    </row>
    <row r="514" spans="3:5" x14ac:dyDescent="0.25">
      <c r="C514" s="239" t="s">
        <v>393</v>
      </c>
      <c r="E514" s="240">
        <v>0</v>
      </c>
    </row>
    <row r="515" spans="3:5" x14ac:dyDescent="0.25">
      <c r="C515" s="239" t="s">
        <v>394</v>
      </c>
      <c r="E515" s="240"/>
    </row>
    <row r="516" spans="3:5" x14ac:dyDescent="0.25">
      <c r="C516" s="239" t="s">
        <v>395</v>
      </c>
      <c r="E516" s="240"/>
    </row>
    <row r="517" spans="3:5" x14ac:dyDescent="0.25">
      <c r="C517" s="237" t="s">
        <v>396</v>
      </c>
      <c r="E517" s="238">
        <f>SUM(E510:E516)</f>
        <v>0</v>
      </c>
    </row>
    <row r="518" spans="3:5" x14ac:dyDescent="0.25">
      <c r="C518" s="239"/>
      <c r="E518" s="240"/>
    </row>
    <row r="519" spans="3:5" x14ac:dyDescent="0.25">
      <c r="C519" s="237" t="s">
        <v>397</v>
      </c>
      <c r="E519" s="238">
        <f>E507+E517</f>
        <v>-5639123788.6599998</v>
      </c>
    </row>
    <row r="520" spans="3:5" x14ac:dyDescent="0.25">
      <c r="C520" s="237"/>
      <c r="E520" s="240"/>
    </row>
    <row r="521" spans="3:5" x14ac:dyDescent="0.25">
      <c r="C521" s="237" t="s">
        <v>353</v>
      </c>
      <c r="E521" s="240"/>
    </row>
    <row r="522" spans="3:5" x14ac:dyDescent="0.25">
      <c r="C522" s="239" t="s">
        <v>354</v>
      </c>
      <c r="E522" s="240">
        <v>0</v>
      </c>
    </row>
    <row r="523" spans="3:5" x14ac:dyDescent="0.25">
      <c r="C523" s="239" t="s">
        <v>398</v>
      </c>
      <c r="E523" s="240">
        <v>0</v>
      </c>
    </row>
    <row r="524" spans="3:5" x14ac:dyDescent="0.25">
      <c r="C524" s="237" t="s">
        <v>399</v>
      </c>
      <c r="E524" s="240">
        <f>SUM(E522:E523)</f>
        <v>0</v>
      </c>
    </row>
    <row r="525" spans="3:5" x14ac:dyDescent="0.25">
      <c r="C525" s="239"/>
      <c r="E525" s="240"/>
    </row>
    <row r="526" spans="3:5" x14ac:dyDescent="0.25">
      <c r="C526" s="237" t="s">
        <v>400</v>
      </c>
      <c r="E526" s="238">
        <f>E519+E524</f>
        <v>-5639123788.6599998</v>
      </c>
    </row>
    <row r="527" spans="3:5" x14ac:dyDescent="0.25">
      <c r="C527" s="246"/>
      <c r="E527" s="247"/>
    </row>
  </sheetData>
  <mergeCells count="12">
    <mergeCell ref="B381:C381"/>
    <mergeCell ref="A1:F1"/>
    <mergeCell ref="A2:F2"/>
    <mergeCell ref="A3:F3"/>
    <mergeCell ref="A4:F4"/>
    <mergeCell ref="A5:F5"/>
    <mergeCell ref="B7:C7"/>
    <mergeCell ref="B10:C10"/>
    <mergeCell ref="A69:F69"/>
    <mergeCell ref="A87:F87"/>
    <mergeCell ref="A137:F137"/>
    <mergeCell ref="B378:C378"/>
  </mergeCells>
  <printOptions horizontalCentered="1"/>
  <pageMargins left="0.70866141732283472" right="0.70866141732283472" top="0.51181102362204722" bottom="0.74803149606299213" header="0.31496062992125984" footer="0.31496062992125984"/>
  <pageSetup paperSize="5" scale="7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CC707-72D2-42DD-BFC5-CBD9C4655BA0}">
  <dimension ref="A1:M142"/>
  <sheetViews>
    <sheetView view="pageBreakPreview" zoomScaleSheetLayoutView="100" workbookViewId="0">
      <selection activeCell="F95" sqref="F95"/>
    </sheetView>
  </sheetViews>
  <sheetFormatPr defaultColWidth="9.140625" defaultRowHeight="15" x14ac:dyDescent="0.25"/>
  <cols>
    <col min="1" max="1" width="3.28515625" style="125" customWidth="1"/>
    <col min="2" max="2" width="3.7109375" style="127" customWidth="1"/>
    <col min="3" max="3" width="49.28515625" style="127" customWidth="1"/>
    <col min="4" max="4" width="15.7109375" style="128" customWidth="1"/>
    <col min="5" max="5" width="20.140625" style="129" customWidth="1"/>
    <col min="6" max="6" width="18.28515625" style="129" customWidth="1"/>
    <col min="7" max="7" width="11.28515625" style="125" customWidth="1"/>
    <col min="8" max="8" width="17.28515625" style="125" customWidth="1"/>
    <col min="9" max="9" width="9.140625" style="124"/>
    <col min="10" max="10" width="30.85546875" style="126" customWidth="1"/>
    <col min="11" max="13" width="9.140625" style="126"/>
    <col min="14" max="16384" width="9.140625" style="90"/>
  </cols>
  <sheetData>
    <row r="1" spans="1:13" s="125" customFormat="1" ht="24.75" customHeight="1" x14ac:dyDescent="0.25">
      <c r="A1" s="295"/>
      <c r="B1" s="295"/>
      <c r="C1" s="295"/>
      <c r="D1" s="295"/>
      <c r="E1" s="295"/>
      <c r="F1" s="295"/>
      <c r="G1" s="295"/>
      <c r="H1" s="295"/>
      <c r="I1" s="124"/>
      <c r="J1" s="124"/>
      <c r="K1" s="124"/>
      <c r="L1" s="124"/>
      <c r="M1" s="124"/>
    </row>
    <row r="2" spans="1:13" ht="15.75" x14ac:dyDescent="0.25">
      <c r="A2" s="301" t="s">
        <v>1</v>
      </c>
      <c r="B2" s="301"/>
      <c r="C2" s="301"/>
      <c r="D2" s="301"/>
      <c r="E2" s="301"/>
      <c r="F2" s="301"/>
      <c r="G2" s="301"/>
      <c r="H2" s="301"/>
    </row>
    <row r="3" spans="1:13" ht="26.25" x14ac:dyDescent="0.25">
      <c r="A3" s="291" t="s">
        <v>2</v>
      </c>
      <c r="B3" s="291"/>
      <c r="C3" s="291"/>
      <c r="D3" s="291"/>
      <c r="E3" s="291"/>
      <c r="F3" s="291"/>
      <c r="G3" s="291"/>
      <c r="H3" s="291"/>
    </row>
    <row r="4" spans="1:13" ht="15.75" x14ac:dyDescent="0.25">
      <c r="A4" s="290" t="s">
        <v>211</v>
      </c>
      <c r="B4" s="290"/>
      <c r="C4" s="290"/>
      <c r="D4" s="290"/>
      <c r="E4" s="290"/>
      <c r="F4" s="290"/>
      <c r="G4" s="290"/>
      <c r="H4" s="290"/>
    </row>
    <row r="5" spans="1:13" ht="15.75" x14ac:dyDescent="0.25">
      <c r="A5" s="290" t="s">
        <v>212</v>
      </c>
      <c r="B5" s="290"/>
      <c r="C5" s="290"/>
      <c r="D5" s="290"/>
      <c r="E5" s="290"/>
      <c r="F5" s="290"/>
      <c r="G5" s="290"/>
      <c r="H5" s="290"/>
    </row>
    <row r="6" spans="1:13" x14ac:dyDescent="0.25">
      <c r="D6" s="128" t="s">
        <v>213</v>
      </c>
      <c r="H6" s="130" t="s">
        <v>214</v>
      </c>
    </row>
    <row r="7" spans="1:13" ht="20.25" customHeight="1" x14ac:dyDescent="0.25">
      <c r="A7" s="302" t="s">
        <v>5</v>
      </c>
      <c r="B7" s="132"/>
      <c r="C7" s="303" t="s">
        <v>6</v>
      </c>
      <c r="D7" s="304" t="s">
        <v>7</v>
      </c>
      <c r="E7" s="306" t="s">
        <v>215</v>
      </c>
      <c r="F7" s="306"/>
      <c r="G7" s="304" t="s">
        <v>216</v>
      </c>
      <c r="H7" s="131" t="s">
        <v>217</v>
      </c>
    </row>
    <row r="8" spans="1:13" x14ac:dyDescent="0.25">
      <c r="A8" s="302"/>
      <c r="B8" s="133"/>
      <c r="C8" s="303"/>
      <c r="D8" s="305"/>
      <c r="E8" s="134" t="s">
        <v>218</v>
      </c>
      <c r="F8" s="134" t="s">
        <v>219</v>
      </c>
      <c r="G8" s="305"/>
      <c r="H8" s="131" t="s">
        <v>219</v>
      </c>
    </row>
    <row r="9" spans="1:13" x14ac:dyDescent="0.25">
      <c r="A9" s="135">
        <v>1</v>
      </c>
      <c r="B9" s="136" t="s">
        <v>220</v>
      </c>
      <c r="C9" s="137"/>
      <c r="D9" s="138"/>
      <c r="E9" s="139"/>
      <c r="F9" s="139"/>
      <c r="G9" s="140"/>
      <c r="H9" s="141"/>
    </row>
    <row r="10" spans="1:13" x14ac:dyDescent="0.25">
      <c r="A10" s="138">
        <v>2</v>
      </c>
      <c r="B10" s="136" t="s">
        <v>221</v>
      </c>
      <c r="C10" s="137"/>
      <c r="D10" s="138"/>
      <c r="E10" s="142"/>
      <c r="F10" s="142"/>
      <c r="G10" s="143"/>
      <c r="H10" s="144"/>
    </row>
    <row r="11" spans="1:13" x14ac:dyDescent="0.25">
      <c r="A11" s="138">
        <v>3</v>
      </c>
      <c r="B11" s="145"/>
      <c r="C11" s="137" t="s">
        <v>222</v>
      </c>
      <c r="D11" s="138"/>
      <c r="E11" s="142"/>
      <c r="F11" s="142"/>
      <c r="G11" s="143"/>
      <c r="H11" s="144"/>
    </row>
    <row r="12" spans="1:13" x14ac:dyDescent="0.25">
      <c r="A12" s="138">
        <v>4</v>
      </c>
      <c r="B12" s="145"/>
      <c r="C12" s="137" t="s">
        <v>223</v>
      </c>
      <c r="D12" s="138" t="s">
        <v>224</v>
      </c>
      <c r="E12" s="142"/>
      <c r="F12" s="142">
        <v>0</v>
      </c>
      <c r="G12" s="146">
        <v>0</v>
      </c>
      <c r="H12" s="147"/>
    </row>
    <row r="13" spans="1:13" x14ac:dyDescent="0.25">
      <c r="A13" s="138">
        <v>5</v>
      </c>
      <c r="B13" s="145"/>
      <c r="C13" s="137" t="s">
        <v>225</v>
      </c>
      <c r="D13" s="138"/>
      <c r="E13" s="142"/>
      <c r="F13" s="142"/>
      <c r="G13" s="143"/>
      <c r="H13" s="144"/>
    </row>
    <row r="14" spans="1:13" x14ac:dyDescent="0.25">
      <c r="A14" s="138">
        <v>6</v>
      </c>
      <c r="B14" s="145"/>
      <c r="C14" s="137" t="s">
        <v>226</v>
      </c>
      <c r="D14" s="138"/>
      <c r="E14" s="142"/>
      <c r="F14" s="142"/>
      <c r="G14" s="143"/>
      <c r="H14" s="144"/>
    </row>
    <row r="15" spans="1:13" x14ac:dyDescent="0.25">
      <c r="A15" s="138">
        <v>7</v>
      </c>
      <c r="B15" s="145"/>
      <c r="C15" s="137" t="s">
        <v>227</v>
      </c>
      <c r="D15" s="138"/>
      <c r="E15" s="142"/>
      <c r="F15" s="142"/>
      <c r="G15" s="143"/>
      <c r="H15" s="144"/>
    </row>
    <row r="16" spans="1:13" x14ac:dyDescent="0.25">
      <c r="A16" s="138">
        <v>8</v>
      </c>
      <c r="B16" s="145"/>
      <c r="C16" s="148" t="s">
        <v>228</v>
      </c>
      <c r="D16" s="149"/>
      <c r="E16" s="150">
        <f>SUM(E11:E15)</f>
        <v>0</v>
      </c>
      <c r="F16" s="150">
        <f>SUM(F11:F15)</f>
        <v>0</v>
      </c>
      <c r="G16" s="150">
        <v>0</v>
      </c>
      <c r="H16" s="150">
        <f>SUM(H11:H15)</f>
        <v>0</v>
      </c>
    </row>
    <row r="17" spans="1:8" x14ac:dyDescent="0.25">
      <c r="A17" s="138">
        <v>9</v>
      </c>
      <c r="B17" s="151" t="s">
        <v>229</v>
      </c>
      <c r="C17" s="137"/>
      <c r="D17" s="149"/>
      <c r="E17" s="152"/>
      <c r="F17" s="152"/>
      <c r="G17" s="146"/>
      <c r="H17" s="153"/>
    </row>
    <row r="18" spans="1:8" x14ac:dyDescent="0.25">
      <c r="A18" s="138">
        <v>10</v>
      </c>
      <c r="B18" s="151" t="s">
        <v>230</v>
      </c>
      <c r="C18" s="137"/>
      <c r="D18" s="149"/>
      <c r="E18" s="152"/>
      <c r="F18" s="152"/>
      <c r="G18" s="146"/>
      <c r="H18" s="153"/>
    </row>
    <row r="19" spans="1:8" x14ac:dyDescent="0.25">
      <c r="A19" s="138">
        <v>11</v>
      </c>
      <c r="B19" s="145"/>
      <c r="C19" s="154" t="s">
        <v>231</v>
      </c>
      <c r="D19" s="149"/>
      <c r="E19" s="152"/>
      <c r="F19" s="152"/>
      <c r="G19" s="146"/>
      <c r="H19" s="153"/>
    </row>
    <row r="20" spans="1:8" x14ac:dyDescent="0.25">
      <c r="A20" s="138">
        <v>12</v>
      </c>
      <c r="B20" s="145"/>
      <c r="C20" s="154" t="s">
        <v>232</v>
      </c>
      <c r="D20" s="149"/>
      <c r="E20" s="152"/>
      <c r="F20" s="152"/>
      <c r="G20" s="146"/>
      <c r="H20" s="153"/>
    </row>
    <row r="21" spans="1:8" x14ac:dyDescent="0.25">
      <c r="A21" s="138">
        <v>13</v>
      </c>
      <c r="B21" s="145"/>
      <c r="C21" s="154" t="s">
        <v>233</v>
      </c>
      <c r="D21" s="149"/>
      <c r="E21" s="152"/>
      <c r="F21" s="152"/>
      <c r="G21" s="146"/>
      <c r="H21" s="153"/>
    </row>
    <row r="22" spans="1:8" x14ac:dyDescent="0.25">
      <c r="A22" s="138">
        <v>14</v>
      </c>
      <c r="B22" s="145"/>
      <c r="C22" s="154" t="s">
        <v>234</v>
      </c>
      <c r="D22" s="149"/>
      <c r="E22" s="152"/>
      <c r="F22" s="152"/>
      <c r="G22" s="146"/>
      <c r="H22" s="153"/>
    </row>
    <row r="23" spans="1:8" x14ac:dyDescent="0.25">
      <c r="A23" s="138">
        <v>15</v>
      </c>
      <c r="B23" s="145"/>
      <c r="C23" s="155" t="s">
        <v>235</v>
      </c>
      <c r="D23" s="149"/>
      <c r="E23" s="150"/>
      <c r="F23" s="150"/>
      <c r="G23" s="150"/>
      <c r="H23" s="150"/>
    </row>
    <row r="24" spans="1:8" x14ac:dyDescent="0.25">
      <c r="A24" s="138">
        <v>16</v>
      </c>
      <c r="B24" s="151" t="s">
        <v>236</v>
      </c>
      <c r="C24" s="137"/>
      <c r="D24" s="149"/>
      <c r="E24" s="152"/>
      <c r="F24" s="152"/>
      <c r="G24" s="146"/>
      <c r="H24" s="153"/>
    </row>
    <row r="25" spans="1:8" x14ac:dyDescent="0.25">
      <c r="A25" s="138">
        <v>17</v>
      </c>
      <c r="B25" s="145"/>
      <c r="C25" s="154" t="s">
        <v>237</v>
      </c>
      <c r="D25" s="149"/>
      <c r="E25" s="152"/>
      <c r="F25" s="152"/>
      <c r="G25" s="146"/>
      <c r="H25" s="153"/>
    </row>
    <row r="26" spans="1:8" x14ac:dyDescent="0.25">
      <c r="A26" s="138">
        <v>18</v>
      </c>
      <c r="B26" s="145"/>
      <c r="C26" s="154" t="s">
        <v>238</v>
      </c>
      <c r="D26" s="149"/>
      <c r="E26" s="152"/>
      <c r="F26" s="152"/>
      <c r="G26" s="146"/>
      <c r="H26" s="153"/>
    </row>
    <row r="27" spans="1:8" x14ac:dyDescent="0.25">
      <c r="A27" s="138">
        <v>19</v>
      </c>
      <c r="B27" s="145"/>
      <c r="C27" s="155" t="s">
        <v>239</v>
      </c>
      <c r="D27" s="149"/>
      <c r="E27" s="150"/>
      <c r="F27" s="150"/>
      <c r="G27" s="150"/>
      <c r="H27" s="150"/>
    </row>
    <row r="28" spans="1:8" x14ac:dyDescent="0.25">
      <c r="A28" s="138">
        <v>20</v>
      </c>
      <c r="B28" s="151" t="s">
        <v>240</v>
      </c>
      <c r="C28" s="154"/>
      <c r="D28" s="149"/>
      <c r="E28" s="152"/>
      <c r="F28" s="152"/>
      <c r="G28" s="146"/>
      <c r="H28" s="153"/>
    </row>
    <row r="29" spans="1:8" x14ac:dyDescent="0.25">
      <c r="A29" s="138">
        <v>21</v>
      </c>
      <c r="B29" s="145"/>
      <c r="C29" s="154" t="s">
        <v>241</v>
      </c>
      <c r="D29" s="149"/>
      <c r="E29" s="152"/>
      <c r="F29" s="152"/>
      <c r="G29" s="146"/>
      <c r="H29" s="153"/>
    </row>
    <row r="30" spans="1:8" x14ac:dyDescent="0.25">
      <c r="A30" s="138">
        <v>22</v>
      </c>
      <c r="B30" s="145"/>
      <c r="C30" s="154" t="s">
        <v>242</v>
      </c>
      <c r="D30" s="149"/>
      <c r="E30" s="152"/>
      <c r="F30" s="152"/>
      <c r="G30" s="146"/>
      <c r="H30" s="153"/>
    </row>
    <row r="31" spans="1:8" x14ac:dyDescent="0.25">
      <c r="A31" s="138">
        <v>23</v>
      </c>
      <c r="B31" s="145"/>
      <c r="C31" s="155" t="s">
        <v>243</v>
      </c>
      <c r="D31" s="149"/>
      <c r="E31" s="150"/>
      <c r="F31" s="150"/>
      <c r="G31" s="150"/>
      <c r="H31" s="150"/>
    </row>
    <row r="32" spans="1:8" x14ac:dyDescent="0.25">
      <c r="A32" s="138">
        <v>24</v>
      </c>
      <c r="B32" s="151" t="s">
        <v>244</v>
      </c>
      <c r="C32" s="154"/>
      <c r="D32" s="149"/>
      <c r="E32" s="152"/>
      <c r="F32" s="152"/>
      <c r="G32" s="146"/>
      <c r="H32" s="153"/>
    </row>
    <row r="33" spans="1:10" x14ac:dyDescent="0.25">
      <c r="A33" s="138">
        <v>25</v>
      </c>
      <c r="B33" s="156"/>
      <c r="C33" s="157" t="s">
        <v>245</v>
      </c>
      <c r="D33" s="149"/>
      <c r="E33" s="152"/>
      <c r="F33" s="152"/>
      <c r="G33" s="146"/>
      <c r="H33" s="153"/>
    </row>
    <row r="34" spans="1:10" x14ac:dyDescent="0.25">
      <c r="A34" s="138">
        <v>26</v>
      </c>
      <c r="B34" s="145"/>
      <c r="C34" s="154" t="s">
        <v>246</v>
      </c>
      <c r="D34" s="149"/>
      <c r="E34" s="152"/>
      <c r="F34" s="152"/>
      <c r="G34" s="146"/>
      <c r="H34" s="153"/>
    </row>
    <row r="35" spans="1:10" x14ac:dyDescent="0.25">
      <c r="A35" s="138">
        <v>27</v>
      </c>
      <c r="B35" s="145"/>
      <c r="C35" s="154" t="s">
        <v>247</v>
      </c>
      <c r="D35" s="149"/>
      <c r="E35" s="152"/>
      <c r="F35" s="152"/>
      <c r="G35" s="146"/>
      <c r="H35" s="153"/>
    </row>
    <row r="36" spans="1:10" x14ac:dyDescent="0.25">
      <c r="A36" s="138">
        <v>28</v>
      </c>
      <c r="B36" s="145"/>
      <c r="C36" s="154" t="s">
        <v>248</v>
      </c>
      <c r="D36" s="149"/>
      <c r="E36" s="152"/>
      <c r="F36" s="152"/>
      <c r="G36" s="146"/>
      <c r="H36" s="153"/>
    </row>
    <row r="37" spans="1:10" x14ac:dyDescent="0.25">
      <c r="A37" s="138">
        <v>29</v>
      </c>
      <c r="B37" s="145"/>
      <c r="C37" s="155" t="s">
        <v>249</v>
      </c>
      <c r="D37" s="149"/>
      <c r="E37" s="150"/>
      <c r="F37" s="150"/>
      <c r="G37" s="150"/>
      <c r="H37" s="150"/>
    </row>
    <row r="38" spans="1:10" x14ac:dyDescent="0.25">
      <c r="A38" s="138">
        <v>30</v>
      </c>
      <c r="B38" s="145"/>
      <c r="C38" s="155" t="s">
        <v>250</v>
      </c>
      <c r="D38" s="149"/>
      <c r="E38" s="158"/>
      <c r="F38" s="158"/>
      <c r="G38" s="158"/>
      <c r="H38" s="158"/>
    </row>
    <row r="39" spans="1:10" x14ac:dyDescent="0.25">
      <c r="A39" s="138">
        <v>31</v>
      </c>
      <c r="B39" s="145"/>
      <c r="C39" s="159" t="s">
        <v>251</v>
      </c>
      <c r="D39" s="138" t="s">
        <v>252</v>
      </c>
      <c r="E39" s="142"/>
      <c r="F39" s="142"/>
      <c r="G39" s="146"/>
      <c r="H39" s="160"/>
    </row>
    <row r="40" spans="1:10" x14ac:dyDescent="0.25">
      <c r="A40" s="138">
        <v>32</v>
      </c>
      <c r="B40" s="145"/>
      <c r="C40" s="159" t="s">
        <v>253</v>
      </c>
      <c r="D40" s="138"/>
      <c r="E40" s="142"/>
      <c r="F40" s="142"/>
      <c r="G40" s="143"/>
      <c r="H40" s="160"/>
    </row>
    <row r="41" spans="1:10" x14ac:dyDescent="0.25">
      <c r="A41" s="138">
        <v>33</v>
      </c>
      <c r="B41" s="145"/>
      <c r="C41" s="137" t="s">
        <v>254</v>
      </c>
      <c r="D41" s="161" t="s">
        <v>255</v>
      </c>
      <c r="E41" s="162">
        <v>3900000000</v>
      </c>
      <c r="F41" s="163">
        <v>3685901423</v>
      </c>
      <c r="G41" s="164">
        <f>F41/E41*100</f>
        <v>94.510292897435903</v>
      </c>
      <c r="H41" s="142">
        <v>3424000000</v>
      </c>
      <c r="J41" s="126" t="e">
        <f>#REF!</f>
        <v>#REF!</v>
      </c>
    </row>
    <row r="42" spans="1:10" x14ac:dyDescent="0.25">
      <c r="A42" s="138">
        <v>34</v>
      </c>
      <c r="B42" s="145"/>
      <c r="C42" s="137" t="s">
        <v>256</v>
      </c>
      <c r="D42" s="161" t="s">
        <v>257</v>
      </c>
      <c r="E42" s="162">
        <v>2823850450</v>
      </c>
      <c r="F42" s="163">
        <v>2583672059</v>
      </c>
      <c r="G42" s="164">
        <f>F42/E42*100</f>
        <v>91.494649052679122</v>
      </c>
      <c r="H42" s="142">
        <v>3639988450</v>
      </c>
      <c r="J42" s="126" t="e">
        <f>#REF!</f>
        <v>#REF!</v>
      </c>
    </row>
    <row r="43" spans="1:10" x14ac:dyDescent="0.25">
      <c r="A43" s="138">
        <v>35</v>
      </c>
      <c r="B43" s="145"/>
      <c r="C43" s="137" t="s">
        <v>258</v>
      </c>
      <c r="D43" s="138"/>
      <c r="E43" s="142"/>
      <c r="F43" s="142"/>
      <c r="G43" s="143"/>
      <c r="H43" s="160"/>
    </row>
    <row r="44" spans="1:10" x14ac:dyDescent="0.25">
      <c r="A44" s="138">
        <v>36</v>
      </c>
      <c r="B44" s="145"/>
      <c r="C44" s="137" t="s">
        <v>259</v>
      </c>
      <c r="D44" s="138"/>
      <c r="E44" s="142"/>
      <c r="F44" s="142"/>
      <c r="G44" s="143"/>
      <c r="H44" s="160"/>
    </row>
    <row r="45" spans="1:10" x14ac:dyDescent="0.25">
      <c r="A45" s="138">
        <v>37</v>
      </c>
      <c r="B45" s="145"/>
      <c r="C45" s="137" t="s">
        <v>260</v>
      </c>
      <c r="D45" s="138"/>
      <c r="E45" s="142"/>
      <c r="F45" s="142"/>
      <c r="G45" s="143"/>
      <c r="H45" s="160"/>
    </row>
    <row r="46" spans="1:10" x14ac:dyDescent="0.25">
      <c r="A46" s="138">
        <v>38</v>
      </c>
      <c r="B46" s="145"/>
      <c r="C46" s="165" t="s">
        <v>261</v>
      </c>
      <c r="D46" s="138"/>
      <c r="E46" s="150">
        <f>SUM(E40:E45)</f>
        <v>6723850450</v>
      </c>
      <c r="F46" s="150">
        <f>SUM(F40:F45)</f>
        <v>6269573482</v>
      </c>
      <c r="G46" s="150">
        <f>(F46/E46)*100</f>
        <v>93.243797265003124</v>
      </c>
      <c r="H46" s="150">
        <f>SUM(H40:H45)</f>
        <v>7063988450</v>
      </c>
      <c r="J46" s="126" t="e">
        <f>SUM(J41:J45)</f>
        <v>#REF!</v>
      </c>
    </row>
    <row r="47" spans="1:10" x14ac:dyDescent="0.25">
      <c r="A47" s="138">
        <v>39</v>
      </c>
      <c r="B47" s="145"/>
      <c r="C47" s="159" t="s">
        <v>262</v>
      </c>
      <c r="D47" s="138"/>
      <c r="E47" s="142"/>
      <c r="F47" s="142"/>
      <c r="G47" s="143"/>
      <c r="H47" s="160"/>
    </row>
    <row r="48" spans="1:10" x14ac:dyDescent="0.25">
      <c r="A48" s="138">
        <v>40</v>
      </c>
      <c r="B48" s="145"/>
      <c r="C48" s="137" t="s">
        <v>263</v>
      </c>
      <c r="D48" s="138"/>
      <c r="E48" s="142"/>
      <c r="F48" s="142"/>
      <c r="G48" s="143"/>
      <c r="H48" s="160"/>
    </row>
    <row r="49" spans="1:8" x14ac:dyDescent="0.25">
      <c r="A49" s="138">
        <v>41</v>
      </c>
      <c r="B49" s="145"/>
      <c r="C49" s="137" t="s">
        <v>264</v>
      </c>
      <c r="D49" s="138" t="s">
        <v>265</v>
      </c>
      <c r="E49" s="142">
        <v>0</v>
      </c>
      <c r="F49" s="142"/>
      <c r="G49" s="143"/>
      <c r="H49" s="160"/>
    </row>
    <row r="50" spans="1:8" x14ac:dyDescent="0.25">
      <c r="A50" s="138">
        <v>42</v>
      </c>
      <c r="B50" s="145"/>
      <c r="C50" s="137" t="s">
        <v>266</v>
      </c>
      <c r="D50" s="138"/>
      <c r="E50" s="142"/>
      <c r="F50" s="142"/>
      <c r="G50" s="143"/>
      <c r="H50" s="160"/>
    </row>
    <row r="51" spans="1:8" x14ac:dyDescent="0.25">
      <c r="A51" s="138">
        <v>43</v>
      </c>
      <c r="B51" s="145"/>
      <c r="C51" s="137" t="s">
        <v>267</v>
      </c>
      <c r="D51" s="138"/>
      <c r="E51" s="142"/>
      <c r="F51" s="142"/>
      <c r="G51" s="143"/>
      <c r="H51" s="160"/>
    </row>
    <row r="52" spans="1:8" x14ac:dyDescent="0.25">
      <c r="A52" s="138">
        <v>44</v>
      </c>
      <c r="B52" s="145"/>
      <c r="C52" s="137" t="s">
        <v>268</v>
      </c>
      <c r="D52" s="138"/>
      <c r="E52" s="142"/>
      <c r="F52" s="142"/>
      <c r="G52" s="143"/>
      <c r="H52" s="160"/>
    </row>
    <row r="53" spans="1:8" x14ac:dyDescent="0.25">
      <c r="A53" s="138">
        <v>45</v>
      </c>
      <c r="B53" s="145"/>
      <c r="C53" s="137" t="s">
        <v>269</v>
      </c>
      <c r="D53" s="138"/>
      <c r="E53" s="142"/>
      <c r="F53" s="142"/>
      <c r="G53" s="143"/>
      <c r="H53" s="160"/>
    </row>
    <row r="54" spans="1:8" x14ac:dyDescent="0.25">
      <c r="A54" s="138">
        <v>46</v>
      </c>
      <c r="B54" s="145"/>
      <c r="C54" s="159" t="s">
        <v>270</v>
      </c>
      <c r="D54" s="138"/>
      <c r="E54" s="150">
        <f>SUM(E49:E53)</f>
        <v>0</v>
      </c>
      <c r="F54" s="150">
        <f>SUM(F48:F52)</f>
        <v>0</v>
      </c>
      <c r="G54" s="150"/>
      <c r="H54" s="150">
        <f>SUM(H48:H52)</f>
        <v>0</v>
      </c>
    </row>
    <row r="55" spans="1:8" x14ac:dyDescent="0.25">
      <c r="A55" s="138">
        <v>47</v>
      </c>
      <c r="B55" s="136" t="s">
        <v>271</v>
      </c>
      <c r="C55" s="159"/>
      <c r="D55" s="138"/>
      <c r="E55" s="139"/>
      <c r="F55" s="139"/>
      <c r="G55" s="140"/>
      <c r="H55" s="166"/>
    </row>
    <row r="56" spans="1:8" x14ac:dyDescent="0.25">
      <c r="A56" s="138">
        <v>48</v>
      </c>
      <c r="B56" s="145"/>
      <c r="C56" s="137" t="s">
        <v>272</v>
      </c>
      <c r="D56" s="138"/>
      <c r="E56" s="142"/>
      <c r="F56" s="142"/>
      <c r="G56" s="143"/>
      <c r="H56" s="160"/>
    </row>
    <row r="57" spans="1:8" x14ac:dyDescent="0.25">
      <c r="A57" s="138">
        <v>49</v>
      </c>
      <c r="B57" s="145"/>
      <c r="C57" s="159" t="s">
        <v>273</v>
      </c>
      <c r="D57" s="138"/>
      <c r="E57" s="150"/>
      <c r="F57" s="150"/>
      <c r="G57" s="150"/>
      <c r="H57" s="150"/>
    </row>
    <row r="58" spans="1:8" x14ac:dyDescent="0.25">
      <c r="A58" s="138">
        <v>50</v>
      </c>
      <c r="B58" s="145"/>
      <c r="C58" s="159" t="s">
        <v>274</v>
      </c>
      <c r="D58" s="138"/>
      <c r="E58" s="150">
        <f>E57+E54+E46</f>
        <v>6723850450</v>
      </c>
      <c r="F58" s="150">
        <f>F57+F54+F46</f>
        <v>6269573482</v>
      </c>
      <c r="G58" s="150">
        <f>F58/E58*100</f>
        <v>93.243797265003124</v>
      </c>
      <c r="H58" s="150">
        <f>H57+H54+H46</f>
        <v>7063988450</v>
      </c>
    </row>
    <row r="59" spans="1:8" x14ac:dyDescent="0.25">
      <c r="A59" s="138">
        <v>51</v>
      </c>
      <c r="B59" s="136" t="s">
        <v>275</v>
      </c>
      <c r="C59" s="159"/>
      <c r="D59" s="138"/>
      <c r="E59" s="142"/>
      <c r="F59" s="142"/>
      <c r="G59" s="143"/>
      <c r="H59" s="160"/>
    </row>
    <row r="60" spans="1:8" x14ac:dyDescent="0.25">
      <c r="A60" s="138">
        <v>52</v>
      </c>
      <c r="B60" s="145"/>
      <c r="C60" s="159" t="s">
        <v>276</v>
      </c>
      <c r="D60" s="138"/>
      <c r="E60" s="142"/>
      <c r="F60" s="142"/>
      <c r="G60" s="143"/>
      <c r="H60" s="160"/>
    </row>
    <row r="61" spans="1:8" x14ac:dyDescent="0.25">
      <c r="A61" s="138">
        <v>53</v>
      </c>
      <c r="B61" s="145"/>
      <c r="C61" s="137" t="s">
        <v>277</v>
      </c>
      <c r="D61" s="138"/>
      <c r="E61" s="142"/>
      <c r="F61" s="142"/>
      <c r="G61" s="143"/>
      <c r="H61" s="160"/>
    </row>
    <row r="62" spans="1:8" x14ac:dyDescent="0.25">
      <c r="A62" s="138">
        <v>54</v>
      </c>
      <c r="B62" s="145"/>
      <c r="C62" s="137" t="s">
        <v>278</v>
      </c>
      <c r="D62" s="138"/>
      <c r="E62" s="142"/>
      <c r="F62" s="142"/>
      <c r="G62" s="143"/>
      <c r="H62" s="160"/>
    </row>
    <row r="63" spans="1:8" x14ac:dyDescent="0.25">
      <c r="A63" s="138">
        <v>55</v>
      </c>
      <c r="B63" s="145"/>
      <c r="C63" s="137" t="s">
        <v>279</v>
      </c>
      <c r="D63" s="138"/>
      <c r="E63" s="142"/>
      <c r="F63" s="142"/>
      <c r="G63" s="143"/>
      <c r="H63" s="160"/>
    </row>
    <row r="64" spans="1:8" x14ac:dyDescent="0.25">
      <c r="A64" s="138">
        <v>56</v>
      </c>
      <c r="B64" s="145"/>
      <c r="C64" s="159" t="s">
        <v>280</v>
      </c>
      <c r="D64" s="138"/>
      <c r="E64" s="150"/>
      <c r="F64" s="150"/>
      <c r="G64" s="150"/>
      <c r="H64" s="150"/>
    </row>
    <row r="65" spans="1:8" x14ac:dyDescent="0.25">
      <c r="A65" s="138">
        <v>57</v>
      </c>
      <c r="B65" s="136" t="s">
        <v>281</v>
      </c>
      <c r="C65" s="159"/>
      <c r="D65" s="138"/>
      <c r="E65" s="142"/>
      <c r="F65" s="142"/>
      <c r="G65" s="143"/>
      <c r="H65" s="160"/>
    </row>
    <row r="66" spans="1:8" x14ac:dyDescent="0.25">
      <c r="A66" s="138">
        <v>58</v>
      </c>
      <c r="B66" s="145"/>
      <c r="C66" s="137" t="s">
        <v>282</v>
      </c>
      <c r="D66" s="138"/>
      <c r="E66" s="142"/>
      <c r="F66" s="142"/>
      <c r="G66" s="143"/>
      <c r="H66" s="160"/>
    </row>
    <row r="67" spans="1:8" x14ac:dyDescent="0.25">
      <c r="A67" s="138">
        <v>59</v>
      </c>
      <c r="B67" s="145"/>
      <c r="C67" s="159" t="s">
        <v>283</v>
      </c>
      <c r="D67" s="138"/>
      <c r="E67" s="150"/>
      <c r="F67" s="150"/>
      <c r="G67" s="150"/>
      <c r="H67" s="150"/>
    </row>
    <row r="68" spans="1:8" x14ac:dyDescent="0.25">
      <c r="A68" s="138">
        <v>60</v>
      </c>
      <c r="B68" s="145"/>
      <c r="C68" s="159" t="s">
        <v>284</v>
      </c>
      <c r="D68" s="138"/>
      <c r="E68" s="150"/>
      <c r="F68" s="150"/>
      <c r="G68" s="150"/>
      <c r="H68" s="150"/>
    </row>
    <row r="69" spans="1:8" x14ac:dyDescent="0.25">
      <c r="A69" s="138">
        <v>61</v>
      </c>
      <c r="B69" s="145"/>
      <c r="C69" s="159" t="s">
        <v>285</v>
      </c>
      <c r="D69" s="138"/>
      <c r="E69" s="152">
        <f>E68+E58</f>
        <v>6723850450</v>
      </c>
      <c r="F69" s="152">
        <f>F68+F58</f>
        <v>6269573482</v>
      </c>
      <c r="G69" s="152">
        <f>F69/E69*100</f>
        <v>93.243797265003124</v>
      </c>
      <c r="H69" s="152">
        <f>H68+H58</f>
        <v>7063988450</v>
      </c>
    </row>
    <row r="70" spans="1:8" x14ac:dyDescent="0.25">
      <c r="A70" s="138">
        <v>62</v>
      </c>
      <c r="B70" s="145"/>
      <c r="C70" s="159" t="s">
        <v>286</v>
      </c>
      <c r="D70" s="138"/>
      <c r="E70" s="139">
        <f>E38-E69</f>
        <v>-6723850450</v>
      </c>
      <c r="F70" s="139">
        <f>F38-F69</f>
        <v>-6269573482</v>
      </c>
      <c r="G70" s="139">
        <f>G38-G69</f>
        <v>-93.243797265003124</v>
      </c>
      <c r="H70" s="139">
        <f>H38-H69</f>
        <v>-7063988450</v>
      </c>
    </row>
    <row r="71" spans="1:8" x14ac:dyDescent="0.25">
      <c r="A71" s="128"/>
      <c r="C71" s="167"/>
      <c r="E71" s="168"/>
      <c r="F71" s="168"/>
      <c r="G71" s="168"/>
      <c r="H71" s="168"/>
    </row>
    <row r="72" spans="1:8" x14ac:dyDescent="0.25">
      <c r="A72" s="300">
        <v>5</v>
      </c>
      <c r="B72" s="300"/>
      <c r="C72" s="300"/>
      <c r="D72" s="300"/>
      <c r="E72" s="300"/>
      <c r="F72" s="300"/>
      <c r="G72" s="300"/>
      <c r="H72" s="300"/>
    </row>
    <row r="73" spans="1:8" x14ac:dyDescent="0.25">
      <c r="A73" s="135">
        <v>63</v>
      </c>
      <c r="B73" s="169" t="s">
        <v>287</v>
      </c>
      <c r="C73" s="170"/>
      <c r="D73" s="135"/>
      <c r="E73" s="139"/>
      <c r="F73" s="139"/>
      <c r="G73" s="140"/>
      <c r="H73" s="166"/>
    </row>
    <row r="74" spans="1:8" x14ac:dyDescent="0.25">
      <c r="A74" s="138">
        <v>64</v>
      </c>
      <c r="B74" s="145"/>
      <c r="C74" s="159" t="s">
        <v>288</v>
      </c>
      <c r="D74" s="138"/>
      <c r="E74" s="142"/>
      <c r="F74" s="142"/>
      <c r="G74" s="143"/>
      <c r="H74" s="160"/>
    </row>
    <row r="75" spans="1:8" x14ac:dyDescent="0.25">
      <c r="A75" s="138">
        <v>65</v>
      </c>
      <c r="B75" s="145"/>
      <c r="C75" s="137" t="s">
        <v>289</v>
      </c>
      <c r="D75" s="138"/>
      <c r="E75" s="142"/>
      <c r="F75" s="142"/>
      <c r="G75" s="143"/>
      <c r="H75" s="160"/>
    </row>
    <row r="76" spans="1:8" x14ac:dyDescent="0.25">
      <c r="A76" s="138">
        <v>66</v>
      </c>
      <c r="B76" s="145"/>
      <c r="C76" s="137" t="s">
        <v>290</v>
      </c>
      <c r="D76" s="138"/>
      <c r="E76" s="142"/>
      <c r="F76" s="142"/>
      <c r="G76" s="143"/>
      <c r="H76" s="160"/>
    </row>
    <row r="77" spans="1:8" x14ac:dyDescent="0.25">
      <c r="A77" s="138">
        <v>67</v>
      </c>
      <c r="B77" s="145"/>
      <c r="C77" s="137" t="s">
        <v>291</v>
      </c>
      <c r="D77" s="138"/>
      <c r="E77" s="142"/>
      <c r="F77" s="142"/>
      <c r="G77" s="143"/>
      <c r="H77" s="160"/>
    </row>
    <row r="78" spans="1:8" x14ac:dyDescent="0.25">
      <c r="A78" s="138">
        <v>68</v>
      </c>
      <c r="B78" s="145"/>
      <c r="C78" s="137" t="s">
        <v>292</v>
      </c>
      <c r="D78" s="138"/>
      <c r="E78" s="142"/>
      <c r="F78" s="142"/>
      <c r="G78" s="143"/>
      <c r="H78" s="160"/>
    </row>
    <row r="79" spans="1:8" x14ac:dyDescent="0.25">
      <c r="A79" s="138">
        <v>69</v>
      </c>
      <c r="B79" s="145"/>
      <c r="C79" s="137" t="s">
        <v>293</v>
      </c>
      <c r="D79" s="138"/>
      <c r="E79" s="142"/>
      <c r="F79" s="142"/>
      <c r="G79" s="143"/>
      <c r="H79" s="160"/>
    </row>
    <row r="80" spans="1:8" x14ac:dyDescent="0.25">
      <c r="A80" s="138">
        <v>70</v>
      </c>
      <c r="B80" s="145"/>
      <c r="C80" s="159" t="s">
        <v>294</v>
      </c>
      <c r="D80" s="138"/>
      <c r="E80" s="150"/>
      <c r="F80" s="150"/>
      <c r="G80" s="150"/>
      <c r="H80" s="150"/>
    </row>
    <row r="81" spans="1:8" x14ac:dyDescent="0.25">
      <c r="A81" s="138">
        <v>71</v>
      </c>
      <c r="B81" s="145"/>
      <c r="C81" s="159" t="s">
        <v>295</v>
      </c>
      <c r="D81" s="138"/>
      <c r="E81" s="142"/>
      <c r="F81" s="142"/>
      <c r="G81" s="143"/>
      <c r="H81" s="160"/>
    </row>
    <row r="82" spans="1:8" x14ac:dyDescent="0.25">
      <c r="A82" s="138">
        <v>72</v>
      </c>
      <c r="B82" s="145"/>
      <c r="C82" s="137" t="s">
        <v>296</v>
      </c>
      <c r="D82" s="138"/>
      <c r="E82" s="142"/>
      <c r="F82" s="142"/>
      <c r="G82" s="143"/>
      <c r="H82" s="160"/>
    </row>
    <row r="83" spans="1:8" x14ac:dyDescent="0.25">
      <c r="A83" s="138">
        <v>73</v>
      </c>
      <c r="B83" s="145"/>
      <c r="C83" s="137" t="s">
        <v>297</v>
      </c>
      <c r="D83" s="138"/>
      <c r="E83" s="142"/>
      <c r="F83" s="142"/>
      <c r="G83" s="143"/>
      <c r="H83" s="160"/>
    </row>
    <row r="84" spans="1:8" x14ac:dyDescent="0.25">
      <c r="A84" s="138">
        <v>74</v>
      </c>
      <c r="B84" s="145"/>
      <c r="C84" s="137" t="s">
        <v>298</v>
      </c>
      <c r="D84" s="138"/>
      <c r="E84" s="142"/>
      <c r="F84" s="142"/>
      <c r="G84" s="143"/>
      <c r="H84" s="160"/>
    </row>
    <row r="85" spans="1:8" x14ac:dyDescent="0.25">
      <c r="A85" s="138">
        <v>75</v>
      </c>
      <c r="B85" s="145"/>
      <c r="C85" s="137" t="s">
        <v>299</v>
      </c>
      <c r="D85" s="138"/>
      <c r="E85" s="142"/>
      <c r="F85" s="142"/>
      <c r="G85" s="143"/>
      <c r="H85" s="160"/>
    </row>
    <row r="86" spans="1:8" x14ac:dyDescent="0.25">
      <c r="A86" s="138">
        <v>76</v>
      </c>
      <c r="B86" s="145"/>
      <c r="C86" s="159" t="s">
        <v>300</v>
      </c>
      <c r="D86" s="138"/>
      <c r="E86" s="150"/>
      <c r="F86" s="150"/>
      <c r="G86" s="150"/>
      <c r="H86" s="150"/>
    </row>
    <row r="87" spans="1:8" x14ac:dyDescent="0.25">
      <c r="A87" s="138">
        <v>77</v>
      </c>
      <c r="B87" s="145"/>
      <c r="C87" s="159" t="s">
        <v>301</v>
      </c>
      <c r="D87" s="138"/>
      <c r="E87" s="150"/>
      <c r="F87" s="150"/>
      <c r="G87" s="150"/>
      <c r="H87" s="150"/>
    </row>
    <row r="88" spans="1:8" x14ac:dyDescent="0.25">
      <c r="A88" s="171">
        <v>78</v>
      </c>
      <c r="B88" s="172"/>
      <c r="C88" s="173" t="s">
        <v>302</v>
      </c>
      <c r="D88" s="171"/>
      <c r="E88" s="28">
        <f>E70+E87</f>
        <v>-6723850450</v>
      </c>
      <c r="F88" s="28">
        <f>F70+F87</f>
        <v>-6269573482</v>
      </c>
      <c r="G88" s="28">
        <f>(F88/E88)*100</f>
        <v>93.243797265003124</v>
      </c>
      <c r="H88" s="28">
        <f>H70+H87</f>
        <v>-7063988450</v>
      </c>
    </row>
    <row r="90" spans="1:8" x14ac:dyDescent="0.25">
      <c r="F90" s="34" t="s">
        <v>24</v>
      </c>
    </row>
    <row r="91" spans="1:8" x14ac:dyDescent="0.25">
      <c r="F91" s="174"/>
    </row>
    <row r="92" spans="1:8" x14ac:dyDescent="0.25">
      <c r="E92" s="175"/>
      <c r="F92" s="34" t="s">
        <v>25</v>
      </c>
    </row>
    <row r="93" spans="1:8" x14ac:dyDescent="0.25">
      <c r="F93" s="34" t="s">
        <v>26</v>
      </c>
    </row>
    <row r="94" spans="1:8" x14ac:dyDescent="0.25">
      <c r="F94" s="34"/>
    </row>
    <row r="95" spans="1:8" x14ac:dyDescent="0.25">
      <c r="F95" s="34"/>
    </row>
    <row r="96" spans="1:8" x14ac:dyDescent="0.25">
      <c r="F96" s="34" t="s">
        <v>27</v>
      </c>
    </row>
    <row r="97" spans="3:6" x14ac:dyDescent="0.25">
      <c r="F97" s="34" t="s">
        <v>28</v>
      </c>
    </row>
    <row r="102" spans="3:6" x14ac:dyDescent="0.25">
      <c r="C102" s="252"/>
      <c r="D102" s="252"/>
      <c r="E102" s="252"/>
      <c r="F102" s="252"/>
    </row>
    <row r="142" spans="1:8" x14ac:dyDescent="0.25">
      <c r="A142" s="299">
        <v>6</v>
      </c>
      <c r="B142" s="299"/>
      <c r="C142" s="299"/>
      <c r="D142" s="299"/>
      <c r="E142" s="299"/>
      <c r="F142" s="299"/>
      <c r="G142" s="299"/>
      <c r="H142" s="299"/>
    </row>
  </sheetData>
  <mergeCells count="12">
    <mergeCell ref="A72:H72"/>
    <mergeCell ref="A142:H142"/>
    <mergeCell ref="A1:H1"/>
    <mergeCell ref="A2:H2"/>
    <mergeCell ref="A3:H3"/>
    <mergeCell ref="A4:H4"/>
    <mergeCell ref="A5:H5"/>
    <mergeCell ref="A7:A8"/>
    <mergeCell ref="C7:C8"/>
    <mergeCell ref="D7:D8"/>
    <mergeCell ref="E7:F7"/>
    <mergeCell ref="G7:G8"/>
  </mergeCells>
  <printOptions horizontalCentered="1"/>
  <pageMargins left="0.70866141732283472" right="0.15748031496062992" top="0.51181102362204722" bottom="0.74803149606299213" header="0.31496062992125984" footer="0.31496062992125984"/>
  <pageSetup paperSize="5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A2CBE-DB95-4CE7-82BF-D03B7A9BD992}">
  <dimension ref="A1:G31"/>
  <sheetViews>
    <sheetView view="pageBreakPreview" topLeftCell="A7" zoomScale="112" zoomScaleNormal="106" zoomScaleSheetLayoutView="112" workbookViewId="0">
      <selection activeCell="D19" sqref="D19"/>
    </sheetView>
  </sheetViews>
  <sheetFormatPr defaultRowHeight="15" x14ac:dyDescent="0.25"/>
  <cols>
    <col min="1" max="1" width="5.5703125" style="36" customWidth="1"/>
    <col min="2" max="2" width="46.140625" style="36" customWidth="1"/>
    <col min="3" max="3" width="14.85546875" style="36" customWidth="1"/>
    <col min="4" max="4" width="24.7109375" style="36" customWidth="1"/>
    <col min="5" max="5" width="28.7109375" style="36" customWidth="1"/>
    <col min="7" max="7" width="16.85546875" bestFit="1" customWidth="1"/>
  </cols>
  <sheetData>
    <row r="1" spans="1:7" ht="15.75" x14ac:dyDescent="0.25">
      <c r="A1" s="307" t="s">
        <v>0</v>
      </c>
      <c r="B1" s="307"/>
      <c r="C1" s="307"/>
      <c r="D1" s="307"/>
      <c r="E1" s="307"/>
    </row>
    <row r="2" spans="1:7" ht="15.75" x14ac:dyDescent="0.25">
      <c r="A2" s="308" t="s">
        <v>1</v>
      </c>
      <c r="B2" s="308"/>
      <c r="C2" s="308"/>
      <c r="D2" s="308"/>
      <c r="E2" s="308"/>
    </row>
    <row r="3" spans="1:7" ht="26.25" x14ac:dyDescent="0.25">
      <c r="A3" s="309" t="s">
        <v>2</v>
      </c>
      <c r="B3" s="309"/>
      <c r="C3" s="309"/>
      <c r="D3" s="309"/>
      <c r="E3" s="309"/>
    </row>
    <row r="4" spans="1:7" ht="15.75" x14ac:dyDescent="0.25">
      <c r="A4" s="308" t="s">
        <v>3</v>
      </c>
      <c r="B4" s="308"/>
      <c r="C4" s="308"/>
      <c r="D4" s="308"/>
      <c r="E4" s="308"/>
    </row>
    <row r="5" spans="1:7" ht="15.75" x14ac:dyDescent="0.25">
      <c r="A5" s="308" t="s">
        <v>4</v>
      </c>
      <c r="B5" s="308"/>
      <c r="C5" s="308"/>
      <c r="D5" s="308"/>
      <c r="E5" s="308"/>
    </row>
    <row r="6" spans="1:7" x14ac:dyDescent="0.25">
      <c r="A6" s="1"/>
      <c r="B6" s="2"/>
      <c r="C6" s="1"/>
      <c r="D6" s="1"/>
      <c r="E6" s="1"/>
    </row>
    <row r="7" spans="1:7" x14ac:dyDescent="0.25">
      <c r="A7" s="1"/>
      <c r="B7" s="1"/>
      <c r="C7" s="1"/>
      <c r="D7" s="3" t="s">
        <v>31</v>
      </c>
      <c r="E7" s="1"/>
    </row>
    <row r="8" spans="1:7" x14ac:dyDescent="0.25">
      <c r="A8" s="4" t="s">
        <v>5</v>
      </c>
      <c r="B8" s="4" t="s">
        <v>6</v>
      </c>
      <c r="C8" s="5" t="s">
        <v>7</v>
      </c>
      <c r="D8" s="6" t="s">
        <v>8</v>
      </c>
      <c r="E8" s="6">
        <v>2021</v>
      </c>
    </row>
    <row r="9" spans="1:7" x14ac:dyDescent="0.25">
      <c r="A9" s="7">
        <v>1</v>
      </c>
      <c r="B9" s="8" t="s">
        <v>9</v>
      </c>
      <c r="C9" s="9" t="s">
        <v>10</v>
      </c>
      <c r="D9" s="10">
        <f>E20</f>
        <v>722757244</v>
      </c>
      <c r="E9" s="10">
        <v>814433718</v>
      </c>
    </row>
    <row r="10" spans="1:7" x14ac:dyDescent="0.25">
      <c r="A10" s="11">
        <v>2</v>
      </c>
      <c r="B10" s="12" t="s">
        <v>11</v>
      </c>
      <c r="C10" s="9" t="s">
        <v>12</v>
      </c>
      <c r="D10" s="13">
        <f>'LO 2022'!E67</f>
        <v>-6310103250.2399998</v>
      </c>
      <c r="E10" s="14">
        <v>-6773909461</v>
      </c>
    </row>
    <row r="11" spans="1:7" ht="32.25" customHeight="1" x14ac:dyDescent="0.25">
      <c r="A11" s="15">
        <v>3</v>
      </c>
      <c r="B11" s="16" t="s">
        <v>13</v>
      </c>
      <c r="C11" s="9"/>
      <c r="D11" s="17">
        <f>SUM(D12:D19)</f>
        <v>6269573482</v>
      </c>
      <c r="E11" s="17">
        <f>SUM(E12:E19)</f>
        <v>6682232987</v>
      </c>
      <c r="G11" s="18"/>
    </row>
    <row r="12" spans="1:7" x14ac:dyDescent="0.25">
      <c r="A12" s="15"/>
      <c r="B12" s="19" t="s">
        <v>14</v>
      </c>
      <c r="C12" s="9"/>
      <c r="D12" s="10">
        <v>0</v>
      </c>
      <c r="E12" s="10"/>
    </row>
    <row r="13" spans="1:7" x14ac:dyDescent="0.25">
      <c r="A13" s="15"/>
      <c r="B13" s="20" t="s">
        <v>15</v>
      </c>
      <c r="C13" s="9"/>
      <c r="D13" s="21">
        <v>0</v>
      </c>
      <c r="E13" s="21">
        <v>0</v>
      </c>
    </row>
    <row r="14" spans="1:7" x14ac:dyDescent="0.25">
      <c r="A14" s="15"/>
      <c r="B14" s="19" t="s">
        <v>16</v>
      </c>
      <c r="C14" s="9"/>
      <c r="D14" s="10">
        <v>0</v>
      </c>
      <c r="E14" s="10">
        <v>0</v>
      </c>
    </row>
    <row r="15" spans="1:7" x14ac:dyDescent="0.25">
      <c r="A15" s="15"/>
      <c r="B15" s="19" t="s">
        <v>17</v>
      </c>
      <c r="C15" s="9"/>
      <c r="D15" s="10">
        <v>0</v>
      </c>
      <c r="E15" s="10">
        <v>0</v>
      </c>
    </row>
    <row r="16" spans="1:7" x14ac:dyDescent="0.25">
      <c r="A16" s="15"/>
      <c r="B16" s="19" t="s">
        <v>18</v>
      </c>
      <c r="C16" s="9"/>
      <c r="D16" s="10">
        <v>0</v>
      </c>
      <c r="E16" s="10">
        <v>0</v>
      </c>
    </row>
    <row r="17" spans="1:5" x14ac:dyDescent="0.25">
      <c r="A17" s="15"/>
      <c r="B17" s="19" t="s">
        <v>19</v>
      </c>
      <c r="C17" s="9"/>
      <c r="D17" s="21">
        <v>0</v>
      </c>
      <c r="E17" s="21"/>
    </row>
    <row r="18" spans="1:5" x14ac:dyDescent="0.25">
      <c r="A18" s="15"/>
      <c r="B18" s="19" t="s">
        <v>20</v>
      </c>
      <c r="C18" s="9"/>
      <c r="D18" s="21">
        <v>0</v>
      </c>
      <c r="E18" s="21">
        <v>-5161925</v>
      </c>
    </row>
    <row r="19" spans="1:5" x14ac:dyDescent="0.25">
      <c r="A19" s="15"/>
      <c r="B19" s="19" t="s">
        <v>21</v>
      </c>
      <c r="C19" s="9"/>
      <c r="D19" s="10">
        <f>'[5]lra Mirda'!$F$69</f>
        <v>6269573482</v>
      </c>
      <c r="E19" s="21">
        <v>6687394912</v>
      </c>
    </row>
    <row r="20" spans="1:5" x14ac:dyDescent="0.25">
      <c r="A20" s="22">
        <v>5</v>
      </c>
      <c r="B20" s="23" t="s">
        <v>22</v>
      </c>
      <c r="C20" s="24" t="s">
        <v>23</v>
      </c>
      <c r="D20" s="25">
        <f>SUM(D9:D11)</f>
        <v>682227475.76000023</v>
      </c>
      <c r="E20" s="25">
        <f>SUM(E9:E11)</f>
        <v>722757244</v>
      </c>
    </row>
    <row r="21" spans="1:5" x14ac:dyDescent="0.25">
      <c r="A21" s="1"/>
      <c r="B21" s="1"/>
      <c r="C21" s="1"/>
      <c r="D21" s="26"/>
      <c r="E21" s="27"/>
    </row>
    <row r="22" spans="1:5" x14ac:dyDescent="0.25">
      <c r="A22" s="1"/>
      <c r="B22" s="1"/>
      <c r="C22" s="1"/>
      <c r="D22" s="1"/>
      <c r="E22" s="1"/>
    </row>
    <row r="23" spans="1:5" x14ac:dyDescent="0.25">
      <c r="A23" s="1"/>
      <c r="B23" s="253"/>
      <c r="C23" s="1"/>
      <c r="D23" s="29" t="s">
        <v>24</v>
      </c>
      <c r="E23" s="1"/>
    </row>
    <row r="24" spans="1:5" x14ac:dyDescent="0.25">
      <c r="A24" s="30"/>
      <c r="B24" s="30"/>
      <c r="C24" s="30"/>
      <c r="D24" s="31"/>
      <c r="E24" s="30"/>
    </row>
    <row r="25" spans="1:5" x14ac:dyDescent="0.25">
      <c r="A25" s="30"/>
      <c r="B25" s="32"/>
      <c r="C25" s="33"/>
      <c r="D25" s="34" t="s">
        <v>25</v>
      </c>
      <c r="E25" s="30"/>
    </row>
    <row r="26" spans="1:5" x14ac:dyDescent="0.25">
      <c r="A26" s="30"/>
      <c r="B26" s="30"/>
      <c r="C26" s="35"/>
      <c r="D26" s="34" t="s">
        <v>26</v>
      </c>
      <c r="E26" s="30"/>
    </row>
    <row r="27" spans="1:5" x14ac:dyDescent="0.25">
      <c r="A27" s="30"/>
      <c r="B27" s="30"/>
      <c r="C27" s="35"/>
      <c r="D27" s="34"/>
      <c r="E27" s="30"/>
    </row>
    <row r="28" spans="1:5" x14ac:dyDescent="0.25">
      <c r="A28" s="30"/>
      <c r="B28" s="30"/>
      <c r="C28" s="35"/>
      <c r="D28" s="34"/>
      <c r="E28" s="30"/>
    </row>
    <row r="29" spans="1:5" x14ac:dyDescent="0.25">
      <c r="A29" s="30"/>
      <c r="B29" s="30"/>
      <c r="C29" s="35"/>
      <c r="D29" s="34" t="s">
        <v>27</v>
      </c>
      <c r="E29" s="30"/>
    </row>
    <row r="30" spans="1:5" x14ac:dyDescent="0.25">
      <c r="A30" s="30"/>
      <c r="B30" s="30"/>
      <c r="C30" s="35"/>
      <c r="D30" s="34" t="s">
        <v>28</v>
      </c>
      <c r="E30" s="30"/>
    </row>
    <row r="31" spans="1:5" x14ac:dyDescent="0.25">
      <c r="A31" s="30"/>
      <c r="B31" s="30"/>
      <c r="C31" s="35"/>
      <c r="D31" s="34"/>
      <c r="E31" s="30"/>
    </row>
  </sheetData>
  <mergeCells count="5">
    <mergeCell ref="A1:E1"/>
    <mergeCell ref="A2:E2"/>
    <mergeCell ref="A3:E3"/>
    <mergeCell ref="A4:E4"/>
    <mergeCell ref="A5:E5"/>
  </mergeCells>
  <pageMargins left="0.39" right="0.31" top="0.43" bottom="0.74803149606299213" header="0.31496062992125984" footer="0.31496062992125984"/>
  <pageSetup paperSize="9" scale="8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7E2AC-E7CD-4113-AF51-E553F873D4A7}">
  <dimension ref="B9:E30"/>
  <sheetViews>
    <sheetView topLeftCell="A7" workbookViewId="0">
      <selection activeCell="H14" sqref="H14"/>
    </sheetView>
  </sheetViews>
  <sheetFormatPr defaultRowHeight="15" x14ac:dyDescent="0.25"/>
  <cols>
    <col min="2" max="2" width="17.7109375" bestFit="1" customWidth="1"/>
    <col min="7" max="7" width="16.85546875" bestFit="1" customWidth="1"/>
  </cols>
  <sheetData>
    <row r="9" spans="4:5" x14ac:dyDescent="0.25">
      <c r="E9">
        <v>814433718</v>
      </c>
    </row>
    <row r="10" spans="4:5" x14ac:dyDescent="0.25">
      <c r="D10">
        <f>'[3]LO 2022'!$E$76</f>
        <v>-6872061206.2399998</v>
      </c>
      <c r="E10">
        <v>-6773909461</v>
      </c>
    </row>
    <row r="11" spans="4:5" x14ac:dyDescent="0.25">
      <c r="D11">
        <f>SUM(D12:D19)</f>
        <v>6269573482</v>
      </c>
      <c r="E11">
        <f>SUM(E12:E19)</f>
        <v>6682232987</v>
      </c>
    </row>
    <row r="18" spans="2:5" x14ac:dyDescent="0.25">
      <c r="E18">
        <v>-5161925</v>
      </c>
    </row>
    <row r="19" spans="2:5" x14ac:dyDescent="0.25">
      <c r="D19">
        <f>'[5]lra Mirda'!$F$69</f>
        <v>6269573482</v>
      </c>
      <c r="E19">
        <v>6687394912</v>
      </c>
    </row>
    <row r="20" spans="2:5" x14ac:dyDescent="0.25">
      <c r="E20">
        <f>SUM(E9:E11)</f>
        <v>722757244</v>
      </c>
    </row>
    <row r="21" spans="2:5" x14ac:dyDescent="0.25">
      <c r="E21">
        <f>D20-'[6]Neraca 2022'!$E$85</f>
        <v>-120269519.76000001</v>
      </c>
    </row>
    <row r="23" spans="2:5" x14ac:dyDescent="0.25">
      <c r="B23" s="28"/>
    </row>
    <row r="25" spans="2:5" x14ac:dyDescent="0.25">
      <c r="B25" s="37"/>
      <c r="D25" s="34" t="s">
        <v>25</v>
      </c>
    </row>
    <row r="26" spans="2:5" x14ac:dyDescent="0.25">
      <c r="D26" s="34" t="s">
        <v>26</v>
      </c>
    </row>
    <row r="27" spans="2:5" x14ac:dyDescent="0.25">
      <c r="D27" s="34"/>
    </row>
    <row r="28" spans="2:5" x14ac:dyDescent="0.25">
      <c r="D28" s="34"/>
    </row>
    <row r="29" spans="2:5" x14ac:dyDescent="0.25">
      <c r="D29" s="34" t="s">
        <v>27</v>
      </c>
    </row>
    <row r="30" spans="2:5" x14ac:dyDescent="0.25">
      <c r="D30" s="34" t="s"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E9E8-5817-4D35-B0DB-70B8622A8CA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penyusutan</vt:lpstr>
      <vt:lpstr>Neraca 2022</vt:lpstr>
      <vt:lpstr>LO 2022</vt:lpstr>
      <vt:lpstr>lRA</vt:lpstr>
      <vt:lpstr>LPE 2022</vt:lpstr>
      <vt:lpstr>Sheet3</vt:lpstr>
      <vt:lpstr>Sheet1</vt:lpstr>
      <vt:lpstr>'LO 2022'!OLE_LINK1</vt:lpstr>
      <vt:lpstr>'LO 2022'!Print_Area</vt:lpstr>
      <vt:lpstr>lRA!Print_Area</vt:lpstr>
      <vt:lpstr>'Neraca 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Airsamak 0301</dc:creator>
  <cp:lastModifiedBy>Airsamak 0301</cp:lastModifiedBy>
  <cp:lastPrinted>2023-02-16T03:43:37Z</cp:lastPrinted>
  <dcterms:created xsi:type="dcterms:W3CDTF">2023-01-26T23:19:21Z</dcterms:created>
  <dcterms:modified xsi:type="dcterms:W3CDTF">2023-09-21T15:11:43Z</dcterms:modified>
</cp:coreProperties>
</file>